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10" yWindow="540" windowWidth="26535" windowHeight="14505"/>
  </bookViews>
  <sheets>
    <sheet name="Rekapitulace stavby" sheetId="1" r:id="rId1"/>
    <sheet name="01 - ASŘ" sheetId="2" r:id="rId2"/>
    <sheet name="02 - VZT a klimatizace" sheetId="3" r:id="rId3"/>
    <sheet name="03 - ZTI" sheetId="4" r:id="rId4"/>
    <sheet name="04 - Silnoproudé rozvody" sheetId="5" r:id="rId5"/>
    <sheet name="05 - VRN" sheetId="6" r:id="rId6"/>
  </sheets>
  <definedNames>
    <definedName name="_xlnm._FilterDatabase" localSheetId="1" hidden="1">'01 - ASŘ'!$C$127:$K$241</definedName>
    <definedName name="_xlnm._FilterDatabase" localSheetId="2" hidden="1">'02 - VZT a klimatizace'!$C$120:$K$222</definedName>
    <definedName name="_xlnm._FilterDatabase" localSheetId="3" hidden="1">'03 - ZTI'!$C$116:$K$127</definedName>
    <definedName name="_xlnm._FilterDatabase" localSheetId="4" hidden="1">'04 - Silnoproudé rozvody'!$C$118:$K$266</definedName>
    <definedName name="_xlnm._FilterDatabase" localSheetId="5" hidden="1">'05 - VRN'!$C$121:$K$144</definedName>
    <definedName name="_xlnm.Print_Titles" localSheetId="1">'01 - ASŘ'!$127:$127</definedName>
    <definedName name="_xlnm.Print_Titles" localSheetId="2">'02 - VZT a klimatizace'!$120:$120</definedName>
    <definedName name="_xlnm.Print_Titles" localSheetId="3">'03 - ZTI'!$116:$116</definedName>
    <definedName name="_xlnm.Print_Titles" localSheetId="4">'04 - Silnoproudé rozvody'!$118:$118</definedName>
    <definedName name="_xlnm.Print_Titles" localSheetId="5">'05 - VRN'!$121:$121</definedName>
    <definedName name="_xlnm.Print_Titles" localSheetId="0">'Rekapitulace stavby'!$92:$92</definedName>
    <definedName name="_xlnm.Print_Area" localSheetId="1">'01 - ASŘ'!$C$4:$J$76,'01 - ASŘ'!$C$82:$J$109,'01 - ASŘ'!$C$115:$K$241</definedName>
    <definedName name="_xlnm.Print_Area" localSheetId="2">'02 - VZT a klimatizace'!$C$4:$J$76,'02 - VZT a klimatizace'!$C$82:$J$102,'02 - VZT a klimatizace'!$C$108:$K$222</definedName>
    <definedName name="_xlnm.Print_Area" localSheetId="3">'03 - ZTI'!$C$4:$J$76,'03 - ZTI'!$C$82:$J$98,'03 - ZTI'!$C$104:$K$127</definedName>
    <definedName name="_xlnm.Print_Area" localSheetId="4">'04 - Silnoproudé rozvody'!$C$4:$J$76,'04 - Silnoproudé rozvody'!$C$82:$J$100,'04 - Silnoproudé rozvody'!$C$106:$K$266</definedName>
    <definedName name="_xlnm.Print_Area" localSheetId="5">'05 - VRN'!$C$4:$J$76,'05 - VRN'!$C$82:$J$103,'05 - VRN'!$C$109:$K$144</definedName>
    <definedName name="_xlnm.Print_Area" localSheetId="0">'Rekapitulace stavby'!$D$4:$AO$76,'Rekapitulace stavby'!$C$82:$AQ$100</definedName>
  </definedNames>
  <calcPr calcId="145621"/>
</workbook>
</file>

<file path=xl/calcChain.xml><?xml version="1.0" encoding="utf-8"?>
<calcChain xmlns="http://schemas.openxmlformats.org/spreadsheetml/2006/main">
  <c r="J37" i="6" l="1"/>
  <c r="J36" i="6"/>
  <c r="AY99" i="1" s="1"/>
  <c r="J35" i="6"/>
  <c r="AX99" i="1"/>
  <c r="BI143" i="6"/>
  <c r="BH143" i="6"/>
  <c r="BG143" i="6"/>
  <c r="BF143" i="6"/>
  <c r="T143" i="6"/>
  <c r="T142" i="6"/>
  <c r="R143" i="6"/>
  <c r="R142" i="6"/>
  <c r="P143" i="6"/>
  <c r="P142" i="6"/>
  <c r="BI137" i="6"/>
  <c r="BH137" i="6"/>
  <c r="BG137" i="6"/>
  <c r="BF137" i="6"/>
  <c r="T137" i="6"/>
  <c r="T136" i="6"/>
  <c r="R137" i="6"/>
  <c r="R136" i="6"/>
  <c r="P137" i="6"/>
  <c r="P136" i="6"/>
  <c r="BI131" i="6"/>
  <c r="BH131" i="6"/>
  <c r="BG131" i="6"/>
  <c r="BF131" i="6"/>
  <c r="T131" i="6"/>
  <c r="R131" i="6"/>
  <c r="P131" i="6"/>
  <c r="BI129" i="6"/>
  <c r="BH129" i="6"/>
  <c r="BG129" i="6"/>
  <c r="BF129" i="6"/>
  <c r="T129" i="6"/>
  <c r="R129" i="6"/>
  <c r="P129" i="6"/>
  <c r="BI125" i="6"/>
  <c r="BH125" i="6"/>
  <c r="BG125" i="6"/>
  <c r="BF125" i="6"/>
  <c r="T125" i="6"/>
  <c r="T124" i="6"/>
  <c r="T123" i="6"/>
  <c r="R125" i="6"/>
  <c r="R124" i="6" s="1"/>
  <c r="R123" i="6" s="1"/>
  <c r="P125" i="6"/>
  <c r="P124" i="6"/>
  <c r="P123" i="6" s="1"/>
  <c r="J119" i="6"/>
  <c r="J118" i="6"/>
  <c r="F118" i="6"/>
  <c r="F116" i="6"/>
  <c r="E114" i="6"/>
  <c r="J92" i="6"/>
  <c r="J91" i="6"/>
  <c r="F91" i="6"/>
  <c r="F89" i="6"/>
  <c r="E87" i="6"/>
  <c r="J18" i="6"/>
  <c r="E18" i="6"/>
  <c r="F92" i="6" s="1"/>
  <c r="J17" i="6"/>
  <c r="J12" i="6"/>
  <c r="J116" i="6" s="1"/>
  <c r="E7" i="6"/>
  <c r="E112" i="6"/>
  <c r="J37" i="5"/>
  <c r="J36" i="5"/>
  <c r="AY98" i="1"/>
  <c r="J35" i="5"/>
  <c r="AX98" i="1"/>
  <c r="BI262" i="5"/>
  <c r="BH262" i="5"/>
  <c r="BG262" i="5"/>
  <c r="BF262" i="5"/>
  <c r="T262" i="5"/>
  <c r="T261" i="5"/>
  <c r="R262" i="5"/>
  <c r="R261" i="5"/>
  <c r="P262" i="5"/>
  <c r="P261" i="5"/>
  <c r="BI259" i="5"/>
  <c r="BH259" i="5"/>
  <c r="BG259" i="5"/>
  <c r="BF259" i="5"/>
  <c r="T259" i="5"/>
  <c r="T258" i="5"/>
  <c r="R259" i="5"/>
  <c r="R258" i="5"/>
  <c r="P259" i="5"/>
  <c r="P258" i="5" s="1"/>
  <c r="BI255" i="5"/>
  <c r="BH255" i="5"/>
  <c r="BG255" i="5"/>
  <c r="BF255" i="5"/>
  <c r="T255" i="5"/>
  <c r="R255" i="5"/>
  <c r="P255" i="5"/>
  <c r="BI250" i="5"/>
  <c r="BH250" i="5"/>
  <c r="BG250" i="5"/>
  <c r="BF250" i="5"/>
  <c r="T250" i="5"/>
  <c r="R250" i="5"/>
  <c r="P250" i="5"/>
  <c r="BI248" i="5"/>
  <c r="BH248" i="5"/>
  <c r="BG248" i="5"/>
  <c r="BF248" i="5"/>
  <c r="T248" i="5"/>
  <c r="R248" i="5"/>
  <c r="P248" i="5"/>
  <c r="BI246" i="5"/>
  <c r="BH246" i="5"/>
  <c r="BG246" i="5"/>
  <c r="BF246" i="5"/>
  <c r="T246" i="5"/>
  <c r="R246" i="5"/>
  <c r="P246" i="5"/>
  <c r="BI242" i="5"/>
  <c r="BH242" i="5"/>
  <c r="BG242" i="5"/>
  <c r="BF242" i="5"/>
  <c r="T242" i="5"/>
  <c r="R242" i="5"/>
  <c r="P242" i="5"/>
  <c r="BI238" i="5"/>
  <c r="BH238" i="5"/>
  <c r="BG238" i="5"/>
  <c r="BF238" i="5"/>
  <c r="T238" i="5"/>
  <c r="R238" i="5"/>
  <c r="P238" i="5"/>
  <c r="BI234" i="5"/>
  <c r="BH234" i="5"/>
  <c r="BG234" i="5"/>
  <c r="BF234" i="5"/>
  <c r="T234" i="5"/>
  <c r="R234" i="5"/>
  <c r="P234" i="5"/>
  <c r="BI230" i="5"/>
  <c r="BH230" i="5"/>
  <c r="BG230" i="5"/>
  <c r="BF230" i="5"/>
  <c r="T230" i="5"/>
  <c r="R230" i="5"/>
  <c r="P230" i="5"/>
  <c r="BI226" i="5"/>
  <c r="BH226" i="5"/>
  <c r="BG226" i="5"/>
  <c r="BF226" i="5"/>
  <c r="T226" i="5"/>
  <c r="R226" i="5"/>
  <c r="P226" i="5"/>
  <c r="BI224" i="5"/>
  <c r="BH224" i="5"/>
  <c r="BG224" i="5"/>
  <c r="BF224" i="5"/>
  <c r="T224" i="5"/>
  <c r="R224" i="5"/>
  <c r="P224" i="5"/>
  <c r="BI220" i="5"/>
  <c r="BH220" i="5"/>
  <c r="BG220" i="5"/>
  <c r="BF220" i="5"/>
  <c r="T220" i="5"/>
  <c r="R220" i="5"/>
  <c r="P220" i="5"/>
  <c r="BI218" i="5"/>
  <c r="BH218" i="5"/>
  <c r="BG218" i="5"/>
  <c r="BF218" i="5"/>
  <c r="T218" i="5"/>
  <c r="R218" i="5"/>
  <c r="P218" i="5"/>
  <c r="BI216" i="5"/>
  <c r="BH216" i="5"/>
  <c r="BG216" i="5"/>
  <c r="BF216" i="5"/>
  <c r="T216" i="5"/>
  <c r="R216" i="5"/>
  <c r="P216" i="5"/>
  <c r="BI214" i="5"/>
  <c r="BH214" i="5"/>
  <c r="BG214" i="5"/>
  <c r="BF214" i="5"/>
  <c r="T214" i="5"/>
  <c r="R214" i="5"/>
  <c r="P214" i="5"/>
  <c r="BI212" i="5"/>
  <c r="BH212" i="5"/>
  <c r="BG212" i="5"/>
  <c r="BF212" i="5"/>
  <c r="T212" i="5"/>
  <c r="R212" i="5"/>
  <c r="P212" i="5"/>
  <c r="BI210" i="5"/>
  <c r="BH210" i="5"/>
  <c r="BG210" i="5"/>
  <c r="BF210" i="5"/>
  <c r="T210" i="5"/>
  <c r="R210" i="5"/>
  <c r="P210" i="5"/>
  <c r="BI208" i="5"/>
  <c r="BH208" i="5"/>
  <c r="BG208" i="5"/>
  <c r="BF208" i="5"/>
  <c r="T208" i="5"/>
  <c r="R208" i="5"/>
  <c r="P208" i="5"/>
  <c r="BI206" i="5"/>
  <c r="BH206" i="5"/>
  <c r="BG206" i="5"/>
  <c r="BF206" i="5"/>
  <c r="T206" i="5"/>
  <c r="R206" i="5"/>
  <c r="P206" i="5"/>
  <c r="BI201" i="5"/>
  <c r="BH201" i="5"/>
  <c r="BG201" i="5"/>
  <c r="BF201" i="5"/>
  <c r="T201" i="5"/>
  <c r="R201" i="5"/>
  <c r="P201" i="5"/>
  <c r="BI197" i="5"/>
  <c r="BH197" i="5"/>
  <c r="BG197" i="5"/>
  <c r="BF197" i="5"/>
  <c r="T197" i="5"/>
  <c r="R197" i="5"/>
  <c r="P197" i="5"/>
  <c r="BI192" i="5"/>
  <c r="BH192" i="5"/>
  <c r="BG192" i="5"/>
  <c r="BF192" i="5"/>
  <c r="T192" i="5"/>
  <c r="R192" i="5"/>
  <c r="P192" i="5"/>
  <c r="BI188" i="5"/>
  <c r="BH188" i="5"/>
  <c r="BG188" i="5"/>
  <c r="BF188" i="5"/>
  <c r="T188" i="5"/>
  <c r="R188" i="5"/>
  <c r="P188" i="5"/>
  <c r="BI183" i="5"/>
  <c r="BH183" i="5"/>
  <c r="BG183" i="5"/>
  <c r="BF183" i="5"/>
  <c r="T183" i="5"/>
  <c r="R183" i="5"/>
  <c r="P183" i="5"/>
  <c r="BI179" i="5"/>
  <c r="BH179" i="5"/>
  <c r="BG179" i="5"/>
  <c r="BF179" i="5"/>
  <c r="T179" i="5"/>
  <c r="R179" i="5"/>
  <c r="P179" i="5"/>
  <c r="BI174" i="5"/>
  <c r="BH174" i="5"/>
  <c r="BG174" i="5"/>
  <c r="BF174" i="5"/>
  <c r="T174" i="5"/>
  <c r="R174" i="5"/>
  <c r="P174" i="5"/>
  <c r="BI172" i="5"/>
  <c r="BH172" i="5"/>
  <c r="BG172" i="5"/>
  <c r="BF172" i="5"/>
  <c r="T172" i="5"/>
  <c r="R172" i="5"/>
  <c r="P172" i="5"/>
  <c r="BI167" i="5"/>
  <c r="BH167" i="5"/>
  <c r="BG167" i="5"/>
  <c r="BF167" i="5"/>
  <c r="T167" i="5"/>
  <c r="R167" i="5"/>
  <c r="P167" i="5"/>
  <c r="BI165" i="5"/>
  <c r="BH165" i="5"/>
  <c r="BG165" i="5"/>
  <c r="BF165" i="5"/>
  <c r="T165" i="5"/>
  <c r="R165" i="5"/>
  <c r="P165" i="5"/>
  <c r="BI160" i="5"/>
  <c r="BH160" i="5"/>
  <c r="BG160" i="5"/>
  <c r="BF160" i="5"/>
  <c r="T160" i="5"/>
  <c r="R160" i="5"/>
  <c r="P160" i="5"/>
  <c r="BI155" i="5"/>
  <c r="BH155" i="5"/>
  <c r="BG155" i="5"/>
  <c r="BF155" i="5"/>
  <c r="T155" i="5"/>
  <c r="R155" i="5"/>
  <c r="P155" i="5"/>
  <c r="BI150" i="5"/>
  <c r="BH150" i="5"/>
  <c r="BG150" i="5"/>
  <c r="BF150" i="5"/>
  <c r="T150" i="5"/>
  <c r="R150" i="5"/>
  <c r="P150" i="5"/>
  <c r="BI145" i="5"/>
  <c r="BH145" i="5"/>
  <c r="BG145" i="5"/>
  <c r="BF145" i="5"/>
  <c r="T145" i="5"/>
  <c r="R145" i="5"/>
  <c r="P145" i="5"/>
  <c r="BI141" i="5"/>
  <c r="BH141" i="5"/>
  <c r="BG141" i="5"/>
  <c r="BF141" i="5"/>
  <c r="T141" i="5"/>
  <c r="R141" i="5"/>
  <c r="P141" i="5"/>
  <c r="BI136" i="5"/>
  <c r="BH136" i="5"/>
  <c r="BG136" i="5"/>
  <c r="BF136" i="5"/>
  <c r="T136" i="5"/>
  <c r="R136" i="5"/>
  <c r="P136" i="5"/>
  <c r="BI131" i="5"/>
  <c r="BH131" i="5"/>
  <c r="BG131" i="5"/>
  <c r="BF131" i="5"/>
  <c r="T131" i="5"/>
  <c r="R131" i="5"/>
  <c r="P131" i="5"/>
  <c r="BI126" i="5"/>
  <c r="BH126" i="5"/>
  <c r="BG126" i="5"/>
  <c r="BF126" i="5"/>
  <c r="T126" i="5"/>
  <c r="R126" i="5"/>
  <c r="P126" i="5"/>
  <c r="BI121" i="5"/>
  <c r="BH121" i="5"/>
  <c r="BG121" i="5"/>
  <c r="BF121" i="5"/>
  <c r="T121" i="5"/>
  <c r="R121" i="5"/>
  <c r="P121" i="5"/>
  <c r="J116" i="5"/>
  <c r="J115" i="5"/>
  <c r="F115" i="5"/>
  <c r="F113" i="5"/>
  <c r="E111" i="5"/>
  <c r="J92" i="5"/>
  <c r="J91" i="5"/>
  <c r="F91" i="5"/>
  <c r="F89" i="5"/>
  <c r="E87" i="5"/>
  <c r="J18" i="5"/>
  <c r="E18" i="5"/>
  <c r="F116" i="5"/>
  <c r="J17" i="5"/>
  <c r="J12" i="5"/>
  <c r="J89" i="5"/>
  <c r="E7" i="5"/>
  <c r="E85" i="5" s="1"/>
  <c r="J37" i="4"/>
  <c r="J36" i="4"/>
  <c r="AY97" i="1"/>
  <c r="J35" i="4"/>
  <c r="AX97" i="1"/>
  <c r="BI125" i="4"/>
  <c r="BH125" i="4"/>
  <c r="BG125" i="4"/>
  <c r="BF125" i="4"/>
  <c r="T125" i="4"/>
  <c r="R125" i="4"/>
  <c r="P125" i="4"/>
  <c r="BI123" i="4"/>
  <c r="BH123" i="4"/>
  <c r="BG123" i="4"/>
  <c r="BF123" i="4"/>
  <c r="T123" i="4"/>
  <c r="R123" i="4"/>
  <c r="P123" i="4"/>
  <c r="BI121" i="4"/>
  <c r="BH121" i="4"/>
  <c r="BG121" i="4"/>
  <c r="BF121" i="4"/>
  <c r="T121" i="4"/>
  <c r="R121" i="4"/>
  <c r="P121" i="4"/>
  <c r="BI119" i="4"/>
  <c r="BH119" i="4"/>
  <c r="BG119" i="4"/>
  <c r="BF119" i="4"/>
  <c r="T119" i="4"/>
  <c r="R119" i="4"/>
  <c r="P119" i="4"/>
  <c r="J114" i="4"/>
  <c r="J113" i="4"/>
  <c r="F113" i="4"/>
  <c r="F111" i="4"/>
  <c r="E109" i="4"/>
  <c r="J92" i="4"/>
  <c r="J91" i="4"/>
  <c r="F91" i="4"/>
  <c r="F89" i="4"/>
  <c r="E87" i="4"/>
  <c r="J18" i="4"/>
  <c r="E18" i="4"/>
  <c r="F92" i="4"/>
  <c r="J17" i="4"/>
  <c r="J12" i="4"/>
  <c r="J89" i="4"/>
  <c r="E7" i="4"/>
  <c r="E85" i="4"/>
  <c r="J37" i="3"/>
  <c r="J36" i="3"/>
  <c r="AY96" i="1"/>
  <c r="J35" i="3"/>
  <c r="AX96" i="1" s="1"/>
  <c r="BI218" i="3"/>
  <c r="BH218" i="3"/>
  <c r="BG218" i="3"/>
  <c r="BF218" i="3"/>
  <c r="T218" i="3"/>
  <c r="R218" i="3"/>
  <c r="P218" i="3"/>
  <c r="BI213" i="3"/>
  <c r="BH213" i="3"/>
  <c r="BG213" i="3"/>
  <c r="BF213" i="3"/>
  <c r="T213" i="3"/>
  <c r="R213" i="3"/>
  <c r="P213" i="3"/>
  <c r="BI211" i="3"/>
  <c r="BH211" i="3"/>
  <c r="BG211" i="3"/>
  <c r="BF211" i="3"/>
  <c r="T211" i="3"/>
  <c r="R211" i="3"/>
  <c r="P211" i="3"/>
  <c r="BI204" i="3"/>
  <c r="BH204" i="3"/>
  <c r="BG204" i="3"/>
  <c r="BF204" i="3"/>
  <c r="T204" i="3"/>
  <c r="R204" i="3"/>
  <c r="P204" i="3"/>
  <c r="BI202" i="3"/>
  <c r="BH202" i="3"/>
  <c r="BG202" i="3"/>
  <c r="BF202" i="3"/>
  <c r="T202" i="3"/>
  <c r="R202" i="3"/>
  <c r="P202" i="3"/>
  <c r="BI196" i="3"/>
  <c r="BH196" i="3"/>
  <c r="BG196" i="3"/>
  <c r="BF196" i="3"/>
  <c r="T196" i="3"/>
  <c r="R196" i="3"/>
  <c r="P196" i="3"/>
  <c r="BI188" i="3"/>
  <c r="BH188" i="3"/>
  <c r="BG188" i="3"/>
  <c r="BF188" i="3"/>
  <c r="T188" i="3"/>
  <c r="R188" i="3"/>
  <c r="P188" i="3"/>
  <c r="BI181" i="3"/>
  <c r="BH181" i="3"/>
  <c r="BG181" i="3"/>
  <c r="BF181" i="3"/>
  <c r="T181" i="3"/>
  <c r="R181" i="3"/>
  <c r="P181" i="3"/>
  <c r="BI174" i="3"/>
  <c r="BH174" i="3"/>
  <c r="BG174" i="3"/>
  <c r="BF174" i="3"/>
  <c r="T174" i="3"/>
  <c r="R174" i="3"/>
  <c r="P174" i="3"/>
  <c r="BI170" i="3"/>
  <c r="BH170" i="3"/>
  <c r="BG170" i="3"/>
  <c r="BF170" i="3"/>
  <c r="T170" i="3"/>
  <c r="R170" i="3"/>
  <c r="P170" i="3"/>
  <c r="BI165" i="3"/>
  <c r="BH165" i="3"/>
  <c r="BG165" i="3"/>
  <c r="BF165" i="3"/>
  <c r="T165" i="3"/>
  <c r="R165" i="3"/>
  <c r="P165" i="3"/>
  <c r="BI163" i="3"/>
  <c r="BH163" i="3"/>
  <c r="BG163" i="3"/>
  <c r="BF163" i="3"/>
  <c r="T163" i="3"/>
  <c r="R163" i="3"/>
  <c r="P163" i="3"/>
  <c r="BI158" i="3"/>
  <c r="BH158" i="3"/>
  <c r="BG158" i="3"/>
  <c r="BF158" i="3"/>
  <c r="T158" i="3"/>
  <c r="R158" i="3"/>
  <c r="P158" i="3"/>
  <c r="BI153" i="3"/>
  <c r="BH153" i="3"/>
  <c r="BG153" i="3"/>
  <c r="BF153" i="3"/>
  <c r="T153" i="3"/>
  <c r="R153" i="3"/>
  <c r="P153" i="3"/>
  <c r="BI148" i="3"/>
  <c r="BH148" i="3"/>
  <c r="BG148" i="3"/>
  <c r="BF148" i="3"/>
  <c r="T148" i="3"/>
  <c r="R148" i="3"/>
  <c r="P148" i="3"/>
  <c r="BI143" i="3"/>
  <c r="BH143" i="3"/>
  <c r="BG143" i="3"/>
  <c r="BF143" i="3"/>
  <c r="T143" i="3"/>
  <c r="R143" i="3"/>
  <c r="P143" i="3"/>
  <c r="BI138" i="3"/>
  <c r="BH138" i="3"/>
  <c r="BG138" i="3"/>
  <c r="BF138" i="3"/>
  <c r="T138" i="3"/>
  <c r="R138" i="3"/>
  <c r="P138" i="3"/>
  <c r="BI133" i="3"/>
  <c r="BH133" i="3"/>
  <c r="BG133" i="3"/>
  <c r="BF133" i="3"/>
  <c r="T133" i="3"/>
  <c r="R133" i="3"/>
  <c r="P133" i="3"/>
  <c r="BI128" i="3"/>
  <c r="BH128" i="3"/>
  <c r="BG128" i="3"/>
  <c r="BF128" i="3"/>
  <c r="T128" i="3"/>
  <c r="R128" i="3"/>
  <c r="P128" i="3"/>
  <c r="BI124" i="3"/>
  <c r="BH124" i="3"/>
  <c r="BG124" i="3"/>
  <c r="BF124" i="3"/>
  <c r="T124" i="3"/>
  <c r="R124" i="3"/>
  <c r="P124" i="3"/>
  <c r="J118" i="3"/>
  <c r="J117" i="3"/>
  <c r="F117" i="3"/>
  <c r="F115" i="3"/>
  <c r="E113" i="3"/>
  <c r="J92" i="3"/>
  <c r="J91" i="3"/>
  <c r="F91" i="3"/>
  <c r="F89" i="3"/>
  <c r="E87" i="3"/>
  <c r="J18" i="3"/>
  <c r="E18" i="3"/>
  <c r="F118" i="3"/>
  <c r="J17" i="3"/>
  <c r="J12" i="3"/>
  <c r="J115" i="3" s="1"/>
  <c r="E7" i="3"/>
  <c r="E111" i="3"/>
  <c r="J37" i="2"/>
  <c r="J36" i="2"/>
  <c r="AY95" i="1"/>
  <c r="J35" i="2"/>
  <c r="AX95" i="1"/>
  <c r="BI240" i="2"/>
  <c r="BH240" i="2"/>
  <c r="BG240" i="2"/>
  <c r="BF240" i="2"/>
  <c r="T240" i="2"/>
  <c r="R240" i="2"/>
  <c r="P240" i="2"/>
  <c r="BI238" i="2"/>
  <c r="BH238" i="2"/>
  <c r="BG238" i="2"/>
  <c r="BF238" i="2"/>
  <c r="T238" i="2"/>
  <c r="R238" i="2"/>
  <c r="P238" i="2"/>
  <c r="BI235" i="2"/>
  <c r="BH235" i="2"/>
  <c r="BG235" i="2"/>
  <c r="BF235" i="2"/>
  <c r="T235" i="2"/>
  <c r="R235" i="2"/>
  <c r="P235" i="2"/>
  <c r="BI230" i="2"/>
  <c r="BH230" i="2"/>
  <c r="BG230" i="2"/>
  <c r="BF230" i="2"/>
  <c r="T230" i="2"/>
  <c r="R230" i="2"/>
  <c r="P230" i="2"/>
  <c r="BI227" i="2"/>
  <c r="BH227" i="2"/>
  <c r="BG227" i="2"/>
  <c r="BF227" i="2"/>
  <c r="T227" i="2"/>
  <c r="R227" i="2"/>
  <c r="P227" i="2"/>
  <c r="BI222" i="2"/>
  <c r="BH222" i="2"/>
  <c r="BG222" i="2"/>
  <c r="BF222" i="2"/>
  <c r="T222" i="2"/>
  <c r="R222" i="2"/>
  <c r="P222" i="2"/>
  <c r="BI217" i="2"/>
  <c r="BH217" i="2"/>
  <c r="BG217" i="2"/>
  <c r="BF217" i="2"/>
  <c r="T217" i="2"/>
  <c r="R217" i="2"/>
  <c r="P217" i="2"/>
  <c r="BI215" i="2"/>
  <c r="BH215" i="2"/>
  <c r="BG215" i="2"/>
  <c r="BF215" i="2"/>
  <c r="T215" i="2"/>
  <c r="R215" i="2"/>
  <c r="P215" i="2"/>
  <c r="BI212" i="2"/>
  <c r="BH212" i="2"/>
  <c r="BG212" i="2"/>
  <c r="BF212" i="2"/>
  <c r="T212" i="2"/>
  <c r="T211" i="2"/>
  <c r="R212" i="2"/>
  <c r="R211" i="2"/>
  <c r="P212" i="2"/>
  <c r="P211" i="2"/>
  <c r="BI209" i="2"/>
  <c r="BH209" i="2"/>
  <c r="BG209" i="2"/>
  <c r="BF209" i="2"/>
  <c r="T209" i="2"/>
  <c r="R209" i="2"/>
  <c r="P209" i="2"/>
  <c r="BI205" i="2"/>
  <c r="BH205" i="2"/>
  <c r="BG205" i="2"/>
  <c r="BF205" i="2"/>
  <c r="T205" i="2"/>
  <c r="R205" i="2"/>
  <c r="P205" i="2"/>
  <c r="BI203" i="2"/>
  <c r="BH203" i="2"/>
  <c r="BG203" i="2"/>
  <c r="BF203" i="2"/>
  <c r="T203" i="2"/>
  <c r="R203" i="2"/>
  <c r="P203" i="2"/>
  <c r="BI199" i="2"/>
  <c r="BH199" i="2"/>
  <c r="BG199" i="2"/>
  <c r="BF199" i="2"/>
  <c r="T199" i="2"/>
  <c r="T198" i="2" s="1"/>
  <c r="R199" i="2"/>
  <c r="R198" i="2"/>
  <c r="P199" i="2"/>
  <c r="P198" i="2" s="1"/>
  <c r="BI195" i="2"/>
  <c r="BH195" i="2"/>
  <c r="BG195" i="2"/>
  <c r="BF195" i="2"/>
  <c r="T195" i="2"/>
  <c r="R195" i="2"/>
  <c r="P195"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82" i="2"/>
  <c r="BH182" i="2"/>
  <c r="BG182" i="2"/>
  <c r="BF182" i="2"/>
  <c r="T182" i="2"/>
  <c r="R182" i="2"/>
  <c r="P182" i="2"/>
  <c r="BI176" i="2"/>
  <c r="BH176" i="2"/>
  <c r="BG176" i="2"/>
  <c r="BF176" i="2"/>
  <c r="T176" i="2"/>
  <c r="R176" i="2"/>
  <c r="P176" i="2"/>
  <c r="BI171" i="2"/>
  <c r="BH171" i="2"/>
  <c r="BG171" i="2"/>
  <c r="BF171" i="2"/>
  <c r="T171" i="2"/>
  <c r="R171" i="2"/>
  <c r="P171" i="2"/>
  <c r="BI169" i="2"/>
  <c r="BH169" i="2"/>
  <c r="BG169" i="2"/>
  <c r="BF169" i="2"/>
  <c r="T169" i="2"/>
  <c r="R169" i="2"/>
  <c r="P169" i="2"/>
  <c r="BI165" i="2"/>
  <c r="BH165" i="2"/>
  <c r="BG165" i="2"/>
  <c r="BF165" i="2"/>
  <c r="T165" i="2"/>
  <c r="R165" i="2"/>
  <c r="P165" i="2"/>
  <c r="BI159" i="2"/>
  <c r="BH159" i="2"/>
  <c r="BG159" i="2"/>
  <c r="BF159" i="2"/>
  <c r="T159" i="2"/>
  <c r="R159" i="2"/>
  <c r="P159" i="2"/>
  <c r="BI153" i="2"/>
  <c r="BH153" i="2"/>
  <c r="BG153" i="2"/>
  <c r="BF153" i="2"/>
  <c r="T153" i="2"/>
  <c r="R153" i="2"/>
  <c r="P153" i="2"/>
  <c r="BI147" i="2"/>
  <c r="BH147" i="2"/>
  <c r="BG147" i="2"/>
  <c r="BF147" i="2"/>
  <c r="T147" i="2"/>
  <c r="R147" i="2"/>
  <c r="P147" i="2"/>
  <c r="BI143" i="2"/>
  <c r="BH143" i="2"/>
  <c r="BG143" i="2"/>
  <c r="BF143" i="2"/>
  <c r="T143" i="2"/>
  <c r="R143" i="2"/>
  <c r="P143" i="2"/>
  <c r="BI140" i="2"/>
  <c r="BH140" i="2"/>
  <c r="BG140" i="2"/>
  <c r="BF140" i="2"/>
  <c r="T140" i="2"/>
  <c r="R140" i="2"/>
  <c r="P140" i="2"/>
  <c r="BI137" i="2"/>
  <c r="BH137" i="2"/>
  <c r="BG137" i="2"/>
  <c r="BF137" i="2"/>
  <c r="T137" i="2"/>
  <c r="R137" i="2"/>
  <c r="P137" i="2"/>
  <c r="BI131" i="2"/>
  <c r="BH131" i="2"/>
  <c r="BG131" i="2"/>
  <c r="BF131" i="2"/>
  <c r="T131" i="2"/>
  <c r="R131" i="2"/>
  <c r="P131" i="2"/>
  <c r="J125" i="2"/>
  <c r="J124" i="2"/>
  <c r="F124" i="2"/>
  <c r="F122" i="2"/>
  <c r="E120" i="2"/>
  <c r="J92" i="2"/>
  <c r="J91" i="2"/>
  <c r="F91" i="2"/>
  <c r="F89" i="2"/>
  <c r="E87" i="2"/>
  <c r="J18" i="2"/>
  <c r="E18" i="2"/>
  <c r="F125" i="2" s="1"/>
  <c r="J17" i="2"/>
  <c r="J12" i="2"/>
  <c r="J122" i="2" s="1"/>
  <c r="E7" i="2"/>
  <c r="E118" i="2"/>
  <c r="L90" i="1"/>
  <c r="AM90" i="1"/>
  <c r="AM89" i="1"/>
  <c r="L89" i="1"/>
  <c r="AM87" i="1"/>
  <c r="L87" i="1"/>
  <c r="L85" i="1"/>
  <c r="L84" i="1"/>
  <c r="J143" i="6"/>
  <c r="J137" i="6"/>
  <c r="BK131" i="6"/>
  <c r="J129" i="6"/>
  <c r="BK125" i="6"/>
  <c r="J262" i="5"/>
  <c r="BK259" i="5"/>
  <c r="BK255" i="5"/>
  <c r="J250" i="5"/>
  <c r="J248" i="5"/>
  <c r="J246" i="5"/>
  <c r="J242" i="5"/>
  <c r="J238" i="5"/>
  <c r="J230" i="5"/>
  <c r="J224" i="5"/>
  <c r="J220" i="5"/>
  <c r="J214" i="5"/>
  <c r="J206" i="5"/>
  <c r="J201" i="5"/>
  <c r="BK197" i="5"/>
  <c r="BK188" i="5"/>
  <c r="J183" i="5"/>
  <c r="J172" i="5"/>
  <c r="BK167" i="5"/>
  <c r="BK165" i="5"/>
  <c r="J160" i="5"/>
  <c r="J131" i="5"/>
  <c r="BK121" i="5"/>
  <c r="J125" i="4"/>
  <c r="BK204" i="3"/>
  <c r="J181" i="3"/>
  <c r="BK174" i="3"/>
  <c r="BK170" i="3"/>
  <c r="J163" i="3"/>
  <c r="BK158" i="3"/>
  <c r="BK138" i="3"/>
  <c r="BK128" i="3"/>
  <c r="J238" i="2"/>
  <c r="J230" i="2"/>
  <c r="BK227" i="2"/>
  <c r="J222" i="2"/>
  <c r="BK212" i="2"/>
  <c r="BK209" i="2"/>
  <c r="BK203" i="2"/>
  <c r="J189" i="2"/>
  <c r="J185" i="2"/>
  <c r="J182" i="2"/>
  <c r="BK171" i="2"/>
  <c r="BK165" i="2"/>
  <c r="J147" i="2"/>
  <c r="BK140" i="2"/>
  <c r="BK137" i="2"/>
  <c r="BK143" i="6"/>
  <c r="BK137" i="6"/>
  <c r="J131" i="6"/>
  <c r="BK129" i="6"/>
  <c r="J125" i="6"/>
  <c r="BK262" i="5"/>
  <c r="J259" i="5"/>
  <c r="J255" i="5"/>
  <c r="BK250" i="5"/>
  <c r="BK248" i="5"/>
  <c r="BK246" i="5"/>
  <c r="BK242" i="5"/>
  <c r="BK238" i="5"/>
  <c r="J234" i="5"/>
  <c r="BK226" i="5"/>
  <c r="BK220" i="5"/>
  <c r="BK218" i="5"/>
  <c r="BK214" i="5"/>
  <c r="BK212" i="5"/>
  <c r="BK210" i="5"/>
  <c r="BK179" i="5"/>
  <c r="J174" i="5"/>
  <c r="J155" i="5"/>
  <c r="BK141" i="5"/>
  <c r="BK131" i="5"/>
  <c r="J126" i="5"/>
  <c r="BK123" i="4"/>
  <c r="J121" i="4"/>
  <c r="BK119" i="4"/>
  <c r="BK213" i="3"/>
  <c r="BK211" i="3"/>
  <c r="J204" i="3"/>
  <c r="J196" i="3"/>
  <c r="BK188" i="3"/>
  <c r="BK181" i="3"/>
  <c r="J165" i="3"/>
  <c r="BK153" i="3"/>
  <c r="J143" i="3"/>
  <c r="BK238" i="2"/>
  <c r="J227" i="2"/>
  <c r="J217" i="2"/>
  <c r="J215" i="2"/>
  <c r="J212" i="2"/>
  <c r="J209" i="2"/>
  <c r="BK199" i="2"/>
  <c r="BK191" i="2"/>
  <c r="BK187" i="2"/>
  <c r="BK176" i="2"/>
  <c r="J171" i="2"/>
  <c r="J159" i="2"/>
  <c r="BK147" i="2"/>
  <c r="BK143" i="2"/>
  <c r="BK131" i="2"/>
  <c r="BK234" i="5"/>
  <c r="BK230" i="5"/>
  <c r="J226" i="5"/>
  <c r="BK224" i="5"/>
  <c r="J218" i="5"/>
  <c r="BK216" i="5"/>
  <c r="J210" i="5"/>
  <c r="BK208" i="5"/>
  <c r="BK206" i="5"/>
  <c r="BK201" i="5"/>
  <c r="J197" i="5"/>
  <c r="J192" i="5"/>
  <c r="J188" i="5"/>
  <c r="J179" i="5"/>
  <c r="J165" i="5"/>
  <c r="BK160" i="5"/>
  <c r="BK155" i="5"/>
  <c r="BK150" i="5"/>
  <c r="BK145" i="5"/>
  <c r="J141" i="5"/>
  <c r="BK136" i="5"/>
  <c r="J136" i="5"/>
  <c r="BK126" i="5"/>
  <c r="J121" i="5"/>
  <c r="J119" i="4"/>
  <c r="BK218" i="3"/>
  <c r="J218" i="3"/>
  <c r="J211" i="3"/>
  <c r="BK202" i="3"/>
  <c r="J188" i="3"/>
  <c r="J174" i="3"/>
  <c r="J158" i="3"/>
  <c r="J153" i="3"/>
  <c r="J148" i="3"/>
  <c r="J138" i="3"/>
  <c r="BK133" i="3"/>
  <c r="J128" i="3"/>
  <c r="BK124" i="3"/>
  <c r="J235" i="2"/>
  <c r="BK230" i="2"/>
  <c r="BK217" i="2"/>
  <c r="BK215" i="2"/>
  <c r="BK205" i="2"/>
  <c r="J203" i="2"/>
  <c r="J195" i="2"/>
  <c r="J187" i="2"/>
  <c r="BK185" i="2"/>
  <c r="J176" i="2"/>
  <c r="BK169" i="2"/>
  <c r="BK159" i="2"/>
  <c r="BK153" i="2"/>
  <c r="J143" i="2"/>
  <c r="J131" i="2"/>
  <c r="J216" i="5"/>
  <c r="J212" i="5"/>
  <c r="J208" i="5"/>
  <c r="BK192" i="5"/>
  <c r="BK183" i="5"/>
  <c r="BK174" i="5"/>
  <c r="BK172" i="5"/>
  <c r="J167" i="5"/>
  <c r="J150" i="5"/>
  <c r="J145" i="5"/>
  <c r="BK125" i="4"/>
  <c r="J123" i="4"/>
  <c r="BK121" i="4"/>
  <c r="J213" i="3"/>
  <c r="J202" i="3"/>
  <c r="BK196" i="3"/>
  <c r="J170" i="3"/>
  <c r="BK165" i="3"/>
  <c r="BK163" i="3"/>
  <c r="BK148" i="3"/>
  <c r="BK143" i="3"/>
  <c r="J133" i="3"/>
  <c r="J124" i="3"/>
  <c r="BK240" i="2"/>
  <c r="J240" i="2"/>
  <c r="BK235" i="2"/>
  <c r="BK222" i="2"/>
  <c r="J205" i="2"/>
  <c r="J199" i="2"/>
  <c r="BK195" i="2"/>
  <c r="J191" i="2"/>
  <c r="BK189" i="2"/>
  <c r="BK182" i="2"/>
  <c r="J169" i="2"/>
  <c r="J165" i="2"/>
  <c r="J153" i="2"/>
  <c r="J140" i="2"/>
  <c r="J137" i="2"/>
  <c r="AS94" i="1"/>
  <c r="T130" i="2" l="1"/>
  <c r="R146" i="2"/>
  <c r="P168" i="2"/>
  <c r="R184" i="2"/>
  <c r="P202" i="2"/>
  <c r="R214" i="2"/>
  <c r="T229" i="2"/>
  <c r="P237" i="2"/>
  <c r="BK123" i="3"/>
  <c r="BK122" i="3" s="1"/>
  <c r="J122" i="3" s="1"/>
  <c r="J97" i="3" s="1"/>
  <c r="BK201" i="3"/>
  <c r="J201" i="3" s="1"/>
  <c r="J99" i="3" s="1"/>
  <c r="P210" i="3"/>
  <c r="P209" i="3"/>
  <c r="P118" i="4"/>
  <c r="P117" i="4"/>
  <c r="AU97" i="1" s="1"/>
  <c r="BK130" i="2"/>
  <c r="J130" i="2" s="1"/>
  <c r="J98" i="2" s="1"/>
  <c r="BK146" i="2"/>
  <c r="J146" i="2"/>
  <c r="J99" i="2" s="1"/>
  <c r="BK168" i="2"/>
  <c r="J168" i="2" s="1"/>
  <c r="J100" i="2" s="1"/>
  <c r="BK184" i="2"/>
  <c r="J184" i="2"/>
  <c r="J101" i="2" s="1"/>
  <c r="BK202" i="2"/>
  <c r="P214" i="2"/>
  <c r="P229" i="2"/>
  <c r="R237" i="2"/>
  <c r="T123" i="3"/>
  <c r="P201" i="3"/>
  <c r="R210" i="3"/>
  <c r="R209" i="3" s="1"/>
  <c r="BK118" i="4"/>
  <c r="BK117" i="4" s="1"/>
  <c r="J117" i="4" s="1"/>
  <c r="J30" i="4" s="1"/>
  <c r="AG97" i="1" s="1"/>
  <c r="P120" i="5"/>
  <c r="P119" i="5"/>
  <c r="AU98" i="1" s="1"/>
  <c r="P130" i="2"/>
  <c r="P146" i="2"/>
  <c r="R168" i="2"/>
  <c r="P184" i="2"/>
  <c r="R202" i="2"/>
  <c r="T214" i="2"/>
  <c r="BK229" i="2"/>
  <c r="J229" i="2" s="1"/>
  <c r="J107" i="2" s="1"/>
  <c r="BK237" i="2"/>
  <c r="J237" i="2"/>
  <c r="J108" i="2" s="1"/>
  <c r="P123" i="3"/>
  <c r="P122" i="3" s="1"/>
  <c r="P121" i="3" s="1"/>
  <c r="AU96" i="1" s="1"/>
  <c r="R201" i="3"/>
  <c r="BK210" i="3"/>
  <c r="J210" i="3"/>
  <c r="J101" i="3" s="1"/>
  <c r="R118" i="4"/>
  <c r="R117" i="4" s="1"/>
  <c r="T120" i="5"/>
  <c r="T119" i="5" s="1"/>
  <c r="R130" i="2"/>
  <c r="R129" i="2" s="1"/>
  <c r="T146" i="2"/>
  <c r="T168" i="2"/>
  <c r="T184" i="2"/>
  <c r="T202" i="2"/>
  <c r="BK214" i="2"/>
  <c r="J214" i="2" s="1"/>
  <c r="J106" i="2" s="1"/>
  <c r="R229" i="2"/>
  <c r="T237" i="2"/>
  <c r="R123" i="3"/>
  <c r="R122" i="3"/>
  <c r="R121" i="3" s="1"/>
  <c r="T201" i="3"/>
  <c r="T210" i="3"/>
  <c r="T209" i="3"/>
  <c r="T118" i="4"/>
  <c r="T117" i="4"/>
  <c r="BK120" i="5"/>
  <c r="J120" i="5"/>
  <c r="J97" i="5" s="1"/>
  <c r="R120" i="5"/>
  <c r="R119" i="5" s="1"/>
  <c r="BK128" i="6"/>
  <c r="J128" i="6" s="1"/>
  <c r="J100" i="6" s="1"/>
  <c r="P128" i="6"/>
  <c r="P127" i="6"/>
  <c r="P122" i="6" s="1"/>
  <c r="AU99" i="1" s="1"/>
  <c r="R128" i="6"/>
  <c r="R127" i="6"/>
  <c r="R122" i="6" s="1"/>
  <c r="T128" i="6"/>
  <c r="T127" i="6" s="1"/>
  <c r="T122" i="6" s="1"/>
  <c r="BE131" i="2"/>
  <c r="BE140" i="2"/>
  <c r="BE169" i="2"/>
  <c r="BE205" i="2"/>
  <c r="BE215" i="2"/>
  <c r="BE227" i="2"/>
  <c r="BE240" i="2"/>
  <c r="F92" i="3"/>
  <c r="BE133" i="3"/>
  <c r="BE153" i="3"/>
  <c r="BE174" i="3"/>
  <c r="F114" i="4"/>
  <c r="F92" i="5"/>
  <c r="J113" i="5"/>
  <c r="BE121" i="5"/>
  <c r="BE126" i="5"/>
  <c r="BE136" i="5"/>
  <c r="BE141" i="5"/>
  <c r="BE160" i="5"/>
  <c r="BE165" i="5"/>
  <c r="BE197" i="5"/>
  <c r="BE206" i="5"/>
  <c r="BE218" i="5"/>
  <c r="J89" i="2"/>
  <c r="F92" i="2"/>
  <c r="BE143" i="2"/>
  <c r="BE165" i="2"/>
  <c r="BE171" i="2"/>
  <c r="BE209" i="2"/>
  <c r="BE212" i="2"/>
  <c r="BE222" i="2"/>
  <c r="BK198" i="2"/>
  <c r="J198" i="2" s="1"/>
  <c r="J102" i="2" s="1"/>
  <c r="BK211" i="2"/>
  <c r="J211" i="2"/>
  <c r="J105" i="2" s="1"/>
  <c r="E85" i="3"/>
  <c r="J89" i="3"/>
  <c r="BE165" i="3"/>
  <c r="BE211" i="3"/>
  <c r="BE218" i="3"/>
  <c r="E107" i="4"/>
  <c r="J111" i="4"/>
  <c r="BE119" i="4"/>
  <c r="BE125" i="4"/>
  <c r="BE131" i="5"/>
  <c r="BE167" i="5"/>
  <c r="BE172" i="5"/>
  <c r="BE179" i="5"/>
  <c r="BE220" i="5"/>
  <c r="BE226" i="5"/>
  <c r="BE238" i="5"/>
  <c r="E85" i="2"/>
  <c r="BE137" i="2"/>
  <c r="BE159" i="2"/>
  <c r="BE182" i="2"/>
  <c r="BE191" i="2"/>
  <c r="BE203" i="2"/>
  <c r="BE217" i="2"/>
  <c r="BE230" i="2"/>
  <c r="BE238" i="2"/>
  <c r="BE128" i="3"/>
  <c r="BE138" i="3"/>
  <c r="BE143" i="3"/>
  <c r="BE158" i="3"/>
  <c r="BE170" i="3"/>
  <c r="BE196" i="3"/>
  <c r="BE204" i="3"/>
  <c r="BE123" i="4"/>
  <c r="E109" i="5"/>
  <c r="BE155" i="5"/>
  <c r="BE183" i="5"/>
  <c r="BE188" i="5"/>
  <c r="BE192" i="5"/>
  <c r="BE201" i="5"/>
  <c r="BE212" i="5"/>
  <c r="BE214" i="5"/>
  <c r="BE234" i="5"/>
  <c r="BE248" i="5"/>
  <c r="BE250" i="5"/>
  <c r="BE255" i="5"/>
  <c r="BE259" i="5"/>
  <c r="BK261" i="5"/>
  <c r="J261" i="5" s="1"/>
  <c r="J99" i="5" s="1"/>
  <c r="E85" i="6"/>
  <c r="J89" i="6"/>
  <c r="F119" i="6"/>
  <c r="BE147" i="2"/>
  <c r="BE153" i="2"/>
  <c r="BE176" i="2"/>
  <c r="BE185" i="2"/>
  <c r="BE187" i="2"/>
  <c r="BE189" i="2"/>
  <c r="BE195" i="2"/>
  <c r="BE199" i="2"/>
  <c r="BE235" i="2"/>
  <c r="BE124" i="3"/>
  <c r="BE148" i="3"/>
  <c r="BE163" i="3"/>
  <c r="BE181" i="3"/>
  <c r="BE188" i="3"/>
  <c r="BE202" i="3"/>
  <c r="BE213" i="3"/>
  <c r="BE121" i="4"/>
  <c r="BE145" i="5"/>
  <c r="BE150" i="5"/>
  <c r="BE174" i="5"/>
  <c r="BE208" i="5"/>
  <c r="BE210" i="5"/>
  <c r="BE216" i="5"/>
  <c r="BE224" i="5"/>
  <c r="BE230" i="5"/>
  <c r="BE242" i="5"/>
  <c r="BE246" i="5"/>
  <c r="BE262" i="5"/>
  <c r="BK258" i="5"/>
  <c r="J258" i="5" s="1"/>
  <c r="J98" i="5" s="1"/>
  <c r="BE125" i="6"/>
  <c r="BE129" i="6"/>
  <c r="BE131" i="6"/>
  <c r="BE137" i="6"/>
  <c r="BE143" i="6"/>
  <c r="BK124" i="6"/>
  <c r="J124" i="6" s="1"/>
  <c r="J98" i="6" s="1"/>
  <c r="BK136" i="6"/>
  <c r="J136" i="6"/>
  <c r="J101" i="6" s="1"/>
  <c r="BK142" i="6"/>
  <c r="J142" i="6" s="1"/>
  <c r="J102" i="6" s="1"/>
  <c r="F36" i="2"/>
  <c r="BC95" i="1"/>
  <c r="F34" i="2"/>
  <c r="BA95" i="1"/>
  <c r="F37" i="2"/>
  <c r="BD95" i="1"/>
  <c r="J34" i="3"/>
  <c r="AW96" i="1"/>
  <c r="F35" i="2"/>
  <c r="BB95" i="1"/>
  <c r="F37" i="3"/>
  <c r="BD96" i="1"/>
  <c r="F37" i="4"/>
  <c r="BD97" i="1"/>
  <c r="F37" i="5"/>
  <c r="BD98" i="1"/>
  <c r="F34" i="4"/>
  <c r="BA97" i="1"/>
  <c r="F36" i="4"/>
  <c r="BC97" i="1"/>
  <c r="J34" i="6"/>
  <c r="AW99" i="1"/>
  <c r="J34" i="4"/>
  <c r="AW97" i="1"/>
  <c r="F35" i="5"/>
  <c r="BB98" i="1"/>
  <c r="F35" i="4"/>
  <c r="BB97" i="1"/>
  <c r="F34" i="3"/>
  <c r="BA96" i="1"/>
  <c r="J34" i="5"/>
  <c r="AW98" i="1"/>
  <c r="F34" i="6"/>
  <c r="BA99" i="1"/>
  <c r="F37" i="6"/>
  <c r="BD99" i="1"/>
  <c r="F36" i="5"/>
  <c r="BC98" i="1"/>
  <c r="F36" i="6"/>
  <c r="BC99" i="1"/>
  <c r="F36" i="3"/>
  <c r="BC96" i="1"/>
  <c r="F35" i="6"/>
  <c r="BB99" i="1"/>
  <c r="J34" i="2"/>
  <c r="AW95" i="1"/>
  <c r="F35" i="3"/>
  <c r="BB96" i="1"/>
  <c r="F34" i="5"/>
  <c r="BA98" i="1"/>
  <c r="P201" i="2" l="1"/>
  <c r="R201" i="2"/>
  <c r="R128" i="2" s="1"/>
  <c r="T122" i="3"/>
  <c r="T121" i="3"/>
  <c r="BK201" i="2"/>
  <c r="J201" i="2" s="1"/>
  <c r="J103" i="2" s="1"/>
  <c r="T129" i="2"/>
  <c r="T128" i="2" s="1"/>
  <c r="T201" i="2"/>
  <c r="P129" i="2"/>
  <c r="P128" i="2"/>
  <c r="AU95" i="1"/>
  <c r="BK129" i="2"/>
  <c r="J129" i="2" s="1"/>
  <c r="J97" i="2" s="1"/>
  <c r="J123" i="3"/>
  <c r="J98" i="3" s="1"/>
  <c r="J202" i="2"/>
  <c r="J104" i="2"/>
  <c r="BK209" i="3"/>
  <c r="J209" i="3" s="1"/>
  <c r="J100" i="3" s="1"/>
  <c r="J96" i="4"/>
  <c r="J118" i="4"/>
  <c r="J97" i="4" s="1"/>
  <c r="BK119" i="5"/>
  <c r="J119" i="5"/>
  <c r="J96" i="5"/>
  <c r="BK123" i="6"/>
  <c r="J123" i="6" s="1"/>
  <c r="J97" i="6" s="1"/>
  <c r="BK127" i="6"/>
  <c r="J127" i="6" s="1"/>
  <c r="J99" i="6" s="1"/>
  <c r="AU94" i="1"/>
  <c r="F33" i="4"/>
  <c r="AZ97" i="1" s="1"/>
  <c r="J33" i="2"/>
  <c r="AV95" i="1" s="1"/>
  <c r="AT95" i="1" s="1"/>
  <c r="BA94" i="1"/>
  <c r="W30" i="1" s="1"/>
  <c r="BC94" i="1"/>
  <c r="W32" i="1"/>
  <c r="J33" i="4"/>
  <c r="AV97" i="1"/>
  <c r="AT97" i="1" s="1"/>
  <c r="F33" i="6"/>
  <c r="AZ99" i="1" s="1"/>
  <c r="BB94" i="1"/>
  <c r="W31" i="1"/>
  <c r="F33" i="2"/>
  <c r="AZ95" i="1" s="1"/>
  <c r="J33" i="6"/>
  <c r="AV99" i="1" s="1"/>
  <c r="AT99" i="1" s="1"/>
  <c r="J33" i="3"/>
  <c r="AV96" i="1" s="1"/>
  <c r="AT96" i="1" s="1"/>
  <c r="F33" i="3"/>
  <c r="AZ96" i="1" s="1"/>
  <c r="F33" i="5"/>
  <c r="AZ98" i="1" s="1"/>
  <c r="BD94" i="1"/>
  <c r="W33" i="1" s="1"/>
  <c r="J33" i="5"/>
  <c r="AV98" i="1" s="1"/>
  <c r="AT98" i="1" s="1"/>
  <c r="BK121" i="3" l="1"/>
  <c r="J121" i="3"/>
  <c r="J30" i="3" s="1"/>
  <c r="AG96" i="1" s="1"/>
  <c r="AN96" i="1" s="1"/>
  <c r="BK128" i="2"/>
  <c r="J128" i="2" s="1"/>
  <c r="J96" i="2" s="1"/>
  <c r="J39" i="4"/>
  <c r="BK122" i="6"/>
  <c r="J122" i="6"/>
  <c r="J96" i="6" s="1"/>
  <c r="AN97" i="1"/>
  <c r="AZ94" i="1"/>
  <c r="W29" i="1" s="1"/>
  <c r="AX94" i="1"/>
  <c r="J30" i="5"/>
  <c r="AG98" i="1"/>
  <c r="AN98" i="1"/>
  <c r="AY94" i="1"/>
  <c r="AW94" i="1"/>
  <c r="AK30" i="1"/>
  <c r="J39" i="3" l="1"/>
  <c r="J96" i="3"/>
  <c r="J39" i="5"/>
  <c r="AV94" i="1"/>
  <c r="AK29" i="1" s="1"/>
  <c r="J30" i="2"/>
  <c r="AG95" i="1"/>
  <c r="AN95" i="1"/>
  <c r="J30" i="6"/>
  <c r="AG99" i="1" s="1"/>
  <c r="AN99" i="1" s="1"/>
  <c r="J39" i="2" l="1"/>
  <c r="J39" i="6"/>
  <c r="AG94" i="1"/>
  <c r="AK26" i="1"/>
  <c r="AK35" i="1"/>
  <c r="AT94" i="1"/>
  <c r="AN94" i="1" l="1"/>
</calcChain>
</file>

<file path=xl/sharedStrings.xml><?xml version="1.0" encoding="utf-8"?>
<sst xmlns="http://schemas.openxmlformats.org/spreadsheetml/2006/main" count="4314" uniqueCount="615">
  <si>
    <t>Export Komplet</t>
  </si>
  <si>
    <t/>
  </si>
  <si>
    <t>2.0</t>
  </si>
  <si>
    <t>ZAMOK</t>
  </si>
  <si>
    <t>False</t>
  </si>
  <si>
    <t>{e821c7c0-f430-4a17-9604-4a361466d911}</t>
  </si>
  <si>
    <t>0,01</t>
  </si>
  <si>
    <t>21</t>
  </si>
  <si>
    <t>15</t>
  </si>
  <si>
    <t>REKAPITULACE STAVBY</t>
  </si>
  <si>
    <t>v ---  níže se nacházejí doplnkové a pomocné údaje k sestavám  --- v</t>
  </si>
  <si>
    <t>Návod na vyplnění</t>
  </si>
  <si>
    <t>0,001</t>
  </si>
  <si>
    <t>Kód:</t>
  </si>
  <si>
    <t>IMPORT20-06-24</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</si>
  <si>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</si>
  <si>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</si>
  <si>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BrnoKounicova26 - Umístění klimatizačních jednotek na pracoviště I etapa</t>
  </si>
  <si>
    <t>KSO:</t>
  </si>
  <si>
    <t>CC-CZ:</t>
  </si>
  <si>
    <t>Místo:</t>
  </si>
  <si>
    <t xml:space="preserve"> </t>
  </si>
  <si>
    <t>Datum:</t>
  </si>
  <si>
    <t>19. 6. 2020</t>
  </si>
  <si>
    <t>Zadavatel:</t>
  </si>
  <si>
    <t>IČ:</t>
  </si>
  <si>
    <t>70994234</t>
  </si>
  <si>
    <t>Správa železnic,státní organizace</t>
  </si>
  <si>
    <t>DIČ:</t>
  </si>
  <si>
    <t>CZ70994234</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</si>
  <si>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</si>
  <si>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</si>
  <si>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</si>
  <si>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</si>
  <si>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</si>
  <si>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</si>
  <si>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</si>
  <si>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</si>
  <si>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</si>
  <si>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</si>
  <si>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</si>
  <si>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</si>
  <si>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</si>
  <si>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</si>
  <si>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</si>
  <si>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</si>
  <si>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</si>
  <si>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</si>
  <si>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</si>
  <si>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</si>
  <si>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</si>
  <si>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</si>
  <si>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</si>
  <si>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</si>
  <si>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</si>
  <si>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</si>
  <si>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</si>
  <si>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</si>
  <si>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</si>
  <si>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</si>
  <si>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</si>
  <si>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</si>
  <si>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</si>
  <si>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</si>
  <si>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</si>
  <si>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</si>
  <si>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</si>
  <si>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</si>
  <si>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</si>
  <si>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</si>
  <si>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</si>
  <si>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</si>
  <si>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</si>
  <si>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</si>
  <si>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</si>
  <si>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</si>
  <si>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</si>
  <si>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</si>
  <si>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</si>
  <si>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</si>
  <si>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</si>
  <si>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01</t>
  </si>
  <si>
    <t>ASŘ</t>
  </si>
  <si>
    <t>STA</t>
  </si>
  <si>
    <t>1</t>
  </si>
  <si>
    <t>{c2fe79d9-faf9-42e4-8932-978b53530372}</t>
  </si>
  <si>
    <t>2</t>
  </si>
  <si>
    <t>02</t>
  </si>
  <si>
    <t>VZT a klimatizace</t>
  </si>
  <si>
    <t>{bb224681-62de-47c5-8f8f-baeef0f00186}</t>
  </si>
  <si>
    <t>03</t>
  </si>
  <si>
    <t>ZTI</t>
  </si>
  <si>
    <t>{c7a078d9-f02a-4c6e-a6f8-c12ac0de4b8a}</t>
  </si>
  <si>
    <t>04</t>
  </si>
  <si>
    <t>Silnoproudé rozvody</t>
  </si>
  <si>
    <t>{75c70019-3e08-42a3-bdad-95033b161e7f}</t>
  </si>
  <si>
    <t>05</t>
  </si>
  <si>
    <t>VRN</t>
  </si>
  <si>
    <t>{bb262ddf-e12b-418f-903a-9e16ec20445a}</t>
  </si>
  <si>
    <t>KRYCÍ LIST SOUPISU PRACÍ</t>
  </si>
  <si>
    <t>Objekt:</t>
  </si>
  <si>
    <t>01 - ASŘ</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</si>
  <si>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</si>
  <si>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</si>
  <si>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</si>
  <si>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</si>
  <si>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</si>
  <si>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</si>
  <si>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</si>
  <si>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</si>
  <si>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9 - Ostatní konstrukce a práce, bourání</t>
  </si>
  <si>
    <t xml:space="preserve">    997 - Přesun sutě</t>
  </si>
  <si>
    <t xml:space="preserve">    998 - Přesun hmot</t>
  </si>
  <si>
    <t>PSV - Práce a dodávky PSV</t>
  </si>
  <si>
    <t xml:space="preserve">    712 - Povlakové krytiny</t>
  </si>
  <si>
    <t xml:space="preserve">    727 - Zdravotechnika - požární ochrana</t>
  </si>
  <si>
    <t xml:space="preserve">    763 - Konstrukce suché výstavby</t>
  </si>
  <si>
    <t xml:space="preserve">    767 - Konstrukce zámečnické</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</si>
  <si>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</si>
  <si>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</si>
  <si>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</si>
  <si>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</si>
  <si>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</si>
  <si>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</si>
  <si>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</si>
  <si>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</si>
  <si>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</si>
  <si>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</si>
  <si>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</si>
  <si>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</si>
  <si>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</si>
  <si>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</si>
  <si>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</si>
  <si>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</si>
  <si>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</si>
  <si>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</si>
  <si>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</si>
  <si>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139751101</t>
  </si>
  <si>
    <t>Vykopávky v uzavřených prostorech v hornině třídy těžitelnosti I, skupiny 1 až 3 ručně</t>
  </si>
  <si>
    <t>m3</t>
  </si>
  <si>
    <t>CS ÚRS 2020 01</t>
  </si>
  <si>
    <t>4</t>
  </si>
  <si>
    <t>-1424777742</t>
  </si>
  <si>
    <t>PP</t>
  </si>
  <si>
    <t>PSC</t>
  </si>
  <si>
    <t xml:space="preserve">Poznámka k souboru cen:_x000D_
Poznámka k souboru cen: 1. V cenách jsou započteny náklady na naložení výkopku na dopravní prostředek. 2. V cenách nejsou započteny náklady na podchycení stavebních konstrukcí a případné odvětrávání pracovního prostoru. </t>
  </si>
  <si>
    <t>VV</t>
  </si>
  <si>
    <t>základ pro venkovní kondenzátory</t>
  </si>
  <si>
    <t>3*2,5*0,25</t>
  </si>
  <si>
    <t>Součet</t>
  </si>
  <si>
    <t>167111101</t>
  </si>
  <si>
    <t>Nakládání výkopku z hornin třídy těžitelnosti I, skupiny 1 až 3 do 100 m3 ručně</t>
  </si>
  <si>
    <t>943439336</t>
  </si>
  <si>
    <t xml:space="preserve">Poznámka k souboru cen:_x000D_
Poznámka k souboru cen: 1. Množství měrných jednotek se určí v rostlém stavu horniny. </t>
  </si>
  <si>
    <t>3</t>
  </si>
  <si>
    <t>171201221</t>
  </si>
  <si>
    <t>Poplatek za uložení na skládce (skládkovné) zeminy a kamení kód odpadu 17 05 04</t>
  </si>
  <si>
    <t>t</t>
  </si>
  <si>
    <t>56620530</t>
  </si>
  <si>
    <t xml:space="preserve">Poznámka k souboru cen:_x000D_
Poznámka k souboru cen: 1. Ceny uvedené v souboru cen je doporučeno opravit podle aktuálních cen místně příslušné skládky. 2. V cenách je započítán poplatek za ukládání odpadu dle zákona 185/2001 Sb. </t>
  </si>
  <si>
    <t>171251201</t>
  </si>
  <si>
    <t>Uložení sypaniny na skládky nebo meziskládky</t>
  </si>
  <si>
    <t>352889320</t>
  </si>
  <si>
    <t xml:space="preserve">Poznámka k souboru cen:_x000D_
Poznámka k souboru cen: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</si>
  <si>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Zakládání</t>
  </si>
  <si>
    <t>5</t>
  </si>
  <si>
    <t>271532213</t>
  </si>
  <si>
    <t>Podsyp pod základové konstrukce se zhutněním z hrubého kameniva frakce 8 až 16 mm</t>
  </si>
  <si>
    <t>-1135507787</t>
  </si>
  <si>
    <t xml:space="preserve">Poznámka k souboru cen:_x000D_
Poznámka k souboru cen: 1. Ceny slouží pro ocenění násypů pod základové konstrukce tloušťky vrstvy do 300 mm. 2. Násypy s tloušťkou vrstvy přesahující 300 mm se ocení cenami souboru cen 213 31-…. Polštáře zhutněné pod základy v katalogu 800-2 Zvláštní zakládání objektů. </t>
  </si>
  <si>
    <t>základ pod venkovní kondenzátory</t>
  </si>
  <si>
    <t>3*2,5*0,15</t>
  </si>
  <si>
    <t>6</t>
  </si>
  <si>
    <t>273322611</t>
  </si>
  <si>
    <t>Základové desky ze ŽB se zvýšenými nároky na prostředí tř. C 30/37</t>
  </si>
  <si>
    <t>-918588327</t>
  </si>
  <si>
    <t xml:space="preserve">Poznámka k souboru cen:_x000D_
Poznámka k souboru cen: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 </t>
  </si>
  <si>
    <t>7</t>
  </si>
  <si>
    <t>273351121</t>
  </si>
  <si>
    <t>Zřízení bednění základových desek</t>
  </si>
  <si>
    <t>m2</t>
  </si>
  <si>
    <t>580625274</t>
  </si>
  <si>
    <t xml:space="preserve">Poznámka k souboru cen:_x000D_
Poznámka k souboru cen: 1. Ceny jsou určeny pro bednění ve volném prostranství, ve volných nebo zapažených jamách, rýhách a šachtách. 2. Kruhové nebo obloukové bednění poloměru do 1 m se oceňuje individuálně. </t>
  </si>
  <si>
    <t>(3,2+2,7+3,2+2,7)*0,3</t>
  </si>
  <si>
    <t>8</t>
  </si>
  <si>
    <t>273351122</t>
  </si>
  <si>
    <t>Odstranění bednění základových desek</t>
  </si>
  <si>
    <t>-663708191</t>
  </si>
  <si>
    <t>9</t>
  </si>
  <si>
    <t>Ostatní konstrukce a práce, bourání</t>
  </si>
  <si>
    <t>611-R-1</t>
  </si>
  <si>
    <t>Zednické práce (zednické přípomoci,zapravení, omítky)</t>
  </si>
  <si>
    <t>soubor</t>
  </si>
  <si>
    <t>-1069355422</t>
  </si>
  <si>
    <t>10</t>
  </si>
  <si>
    <t>952901111</t>
  </si>
  <si>
    <t>Vyčištění budov bytové a občanské výstavby při výšce podlaží do 4 m</t>
  </si>
  <si>
    <t>-791520259</t>
  </si>
  <si>
    <t>úklidové práce, včetně zakrytí ploch a protiprašných opatření - odhad v m2</t>
  </si>
  <si>
    <t>400</t>
  </si>
  <si>
    <t>11</t>
  </si>
  <si>
    <t>973031335</t>
  </si>
  <si>
    <t>Vysekání kapes ve zdivu cihelném na MV nebo MVC pl do 0,16 m2 hl do 300 mm</t>
  </si>
  <si>
    <t>kus</t>
  </si>
  <si>
    <t>-933620456</t>
  </si>
  <si>
    <t>Vybourání otvoru pro zazdění nového silového rozvaděče viz. odkaz 6 na výkrese</t>
  </si>
  <si>
    <t>"0,8*0,7*0,2"</t>
  </si>
  <si>
    <t>12</t>
  </si>
  <si>
    <t>977151118</t>
  </si>
  <si>
    <t>Jádrové vrty diamantovými korunkami do D 100 mm do stavebních materiálů</t>
  </si>
  <si>
    <t>m</t>
  </si>
  <si>
    <t>-1088929810</t>
  </si>
  <si>
    <t>997</t>
  </si>
  <si>
    <t>Přesun sutě</t>
  </si>
  <si>
    <t>13</t>
  </si>
  <si>
    <t>997013116</t>
  </si>
  <si>
    <t>Vnitrostaveništní doprava suti a vybouraných hmot pro budovy v do 21 m s použitím mechanizace</t>
  </si>
  <si>
    <t>1342209308</t>
  </si>
  <si>
    <t>14</t>
  </si>
  <si>
    <t>997013117</t>
  </si>
  <si>
    <t>Vnitrostaveništní doprava suti a vybouraných hmot pro budovy v do 24 m s použitím mechanizace</t>
  </si>
  <si>
    <t>-1284191308</t>
  </si>
  <si>
    <t>997013501</t>
  </si>
  <si>
    <t>Odvoz suti a vybouraných hmot na skládku nebo meziskládku do 1 km se složením</t>
  </si>
  <si>
    <t>-1624254190</t>
  </si>
  <si>
    <t>16</t>
  </si>
  <si>
    <t>997013509</t>
  </si>
  <si>
    <t>Příplatek k odvozu suti a vybouraných hmot na skládku ZKD 1 km přes 1 km</t>
  </si>
  <si>
    <t>-940435248</t>
  </si>
  <si>
    <t>2,705*15 "Přepočtené koeficientem množství</t>
  </si>
  <si>
    <t>17</t>
  </si>
  <si>
    <t>997013631</t>
  </si>
  <si>
    <t>Poplatek za uložení na skládce (skládkovné) stavebního odpadu směsného kód odpadu 17 09 04</t>
  </si>
  <si>
    <t>1792701615</t>
  </si>
  <si>
    <t xml:space="preserve">Poznámka k souboru cen:_x000D_
Poznámka k souboru cen: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</si>
  <si>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</si>
  <si>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</si>
  <si>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18</t>
  </si>
  <si>
    <t>998011003</t>
  </si>
  <si>
    <t>Přesun hmot pro budovy zděné v do 24 m</t>
  </si>
  <si>
    <t>-1301981201</t>
  </si>
  <si>
    <t>PSV</t>
  </si>
  <si>
    <t>Práce a dodávky PSV</t>
  </si>
  <si>
    <t>712</t>
  </si>
  <si>
    <t>Povlakové krytiny</t>
  </si>
  <si>
    <t>19</t>
  </si>
  <si>
    <t>712331101</t>
  </si>
  <si>
    <t>Provedení povlakové krytiny střech do 10° podkladní vrstvy pásy na sucho AIP nebo NAIP</t>
  </si>
  <si>
    <t>-923741030</t>
  </si>
  <si>
    <t>20</t>
  </si>
  <si>
    <t>M</t>
  </si>
  <si>
    <t>62852259</t>
  </si>
  <si>
    <t>pásy s modifikovaným asfaltem tl. 5,2 mm vložka polyesterové rouno šedý minerální hrubozrnný posyp</t>
  </si>
  <si>
    <t>32</t>
  </si>
  <si>
    <t>-418965629</t>
  </si>
  <si>
    <t>17,3913043478261*1,15 "Přepočtené koeficientem množství</t>
  </si>
  <si>
    <t>998712103</t>
  </si>
  <si>
    <t>Přesun hmot tonážní tonážní pro krytiny povlakové v objektech v do 24 m</t>
  </si>
  <si>
    <t>384289841</t>
  </si>
  <si>
    <t>727</t>
  </si>
  <si>
    <t>Zdravotechnika - požární ochrana</t>
  </si>
  <si>
    <t>22</t>
  </si>
  <si>
    <t>727111119-R</t>
  </si>
  <si>
    <t>Prostup D 110 mm požární odolnost EI 60-120</t>
  </si>
  <si>
    <t>-1678246570</t>
  </si>
  <si>
    <t>763</t>
  </si>
  <si>
    <t>Konstrukce suché výstavby</t>
  </si>
  <si>
    <t>23</t>
  </si>
  <si>
    <t>763111311-R1</t>
  </si>
  <si>
    <t>D+M horizontální kapotáže z SDK desek 12,5 mm dle PD</t>
  </si>
  <si>
    <t>-2109770785</t>
  </si>
  <si>
    <t>24</t>
  </si>
  <si>
    <t>763171114-R1</t>
  </si>
  <si>
    <t>D+M revizního panelu do horizontální kapotáže 0,5 x 2</t>
  </si>
  <si>
    <t>-1182784376</t>
  </si>
  <si>
    <t>D+M revizního panelu do horizontální kapotáže 0,5 x 2 dle specifikací PD</t>
  </si>
  <si>
    <t>25</t>
  </si>
  <si>
    <t>763121811</t>
  </si>
  <si>
    <t>Demontáž SDK předsazené/šachtové stěny s jednoduchou nosnou kcí opláštění jednoduché</t>
  </si>
  <si>
    <t>2054338022</t>
  </si>
  <si>
    <t>Demontáž SDK desek stávající horizontální kapotáže viz. odkaz 2 na výkrese</t>
  </si>
  <si>
    <t>50*0,7</t>
  </si>
  <si>
    <t>26</t>
  </si>
  <si>
    <t>998763102</t>
  </si>
  <si>
    <t>Přesun hmot tonážní v objektech v do 24 m</t>
  </si>
  <si>
    <t>1672449459</t>
  </si>
  <si>
    <t>767</t>
  </si>
  <si>
    <t>Konstrukce zámečnické</t>
  </si>
  <si>
    <t>27</t>
  </si>
  <si>
    <t>767132811</t>
  </si>
  <si>
    <t>Demontáž příček šroubovaných</t>
  </si>
  <si>
    <t>-320232407</t>
  </si>
  <si>
    <t>Demontáž stávající horizontální plechové kapotáže viz. odkaz 1 na výkrese</t>
  </si>
  <si>
    <t>120*0,7</t>
  </si>
  <si>
    <t>28</t>
  </si>
  <si>
    <t>998767103</t>
  </si>
  <si>
    <t>Přesun hmot tonážní pro zámečnické konstrukce v objektech v do 24 m</t>
  </si>
  <si>
    <t>1166052118</t>
  </si>
  <si>
    <t>784</t>
  </si>
  <si>
    <t>Dokončovací práce - malby a tapety</t>
  </si>
  <si>
    <t>29</t>
  </si>
  <si>
    <t>784181101</t>
  </si>
  <si>
    <t>Základní akrylátová jednonásobná penetrace podkladu v místnostech výšky do 3,80m</t>
  </si>
  <si>
    <t>677834178</t>
  </si>
  <si>
    <t>30</t>
  </si>
  <si>
    <t>784211101</t>
  </si>
  <si>
    <t>Dvojnásobné bílé malby ze směsí za mokra výborně otěruvzdorných v místnostech výšky do 3,80 m</t>
  </si>
  <si>
    <t>1627234697</t>
  </si>
  <si>
    <t>02 - VZT a klimatizace</t>
  </si>
  <si>
    <t xml:space="preserve">    751 - Vzduchotechnika</t>
  </si>
  <si>
    <t>M - Práce a dodávky M</t>
  </si>
  <si>
    <t xml:space="preserve">    22-M - Montáže technologických zařízení pro dopravní stavby</t>
  </si>
  <si>
    <t>751</t>
  </si>
  <si>
    <t>Vzduchotechnika</t>
  </si>
  <si>
    <t>751-1R</t>
  </si>
  <si>
    <t>Doplnění chladiva do systému R410 A</t>
  </si>
  <si>
    <t>kg</t>
  </si>
  <si>
    <t>-977269910</t>
  </si>
  <si>
    <t>37</t>
  </si>
  <si>
    <t>751510010-R</t>
  </si>
  <si>
    <t>Předizolované chladivové potrubí Cu 6/12</t>
  </si>
  <si>
    <t>-1397982365</t>
  </si>
  <si>
    <t>Cu potrubí procházející po střeše bude opatřeno ochrannou páskou</t>
  </si>
  <si>
    <t>35</t>
  </si>
  <si>
    <t>751510011-R</t>
  </si>
  <si>
    <t>Předizolované chladivové potrubí Cu 10/16</t>
  </si>
  <si>
    <t>2076436626</t>
  </si>
  <si>
    <t>751510013-R</t>
  </si>
  <si>
    <t>Předizolované chladivové potrubí Cu 12/19</t>
  </si>
  <si>
    <t>1370821416</t>
  </si>
  <si>
    <t>34</t>
  </si>
  <si>
    <t>751510012-R</t>
  </si>
  <si>
    <t>Předizolované chladivové potrubí Cu10/22</t>
  </si>
  <si>
    <t>-316041946</t>
  </si>
  <si>
    <t>751510014-R</t>
  </si>
  <si>
    <t>Předizolované chladivové potrubí Cu12/28</t>
  </si>
  <si>
    <t>-936236387</t>
  </si>
  <si>
    <t>64</t>
  </si>
  <si>
    <t>751510013-R.1</t>
  </si>
  <si>
    <t>Předizolované chladivové potrubí Cu 12/16</t>
  </si>
  <si>
    <t>-228794010</t>
  </si>
  <si>
    <t>751510012-R.1</t>
  </si>
  <si>
    <t>Předizolované chladivové potrubí Cu10/12</t>
  </si>
  <si>
    <t>111291866</t>
  </si>
  <si>
    <t>751691110-R</t>
  </si>
  <si>
    <t>Montáž odboček</t>
  </si>
  <si>
    <t>791332742</t>
  </si>
  <si>
    <t>751510014-R.1</t>
  </si>
  <si>
    <t>Předizolované chladivové potrubí Cu12/22</t>
  </si>
  <si>
    <t>-1370759340</t>
  </si>
  <si>
    <t>52</t>
  </si>
  <si>
    <t>751691111-R</t>
  </si>
  <si>
    <t>Nástěnný kabelový ovladač PAR-40 MAA</t>
  </si>
  <si>
    <t>1204263620</t>
  </si>
  <si>
    <t>751711111-R</t>
  </si>
  <si>
    <t>Montáž klimatizační jednotky vnitřní nástěnné o výkonu 3,6 kW</t>
  </si>
  <si>
    <t>-1698799088</t>
  </si>
  <si>
    <t xml:space="preserve">Vnitřní nástěnná jednotka PKFY-P32VLM-E, Qch = 3,6 kW, Qt = 4 kW </t>
  </si>
  <si>
    <t>Hladina akust.tlaku 34 dB(A)</t>
  </si>
  <si>
    <t>všechny technické parametry-viz tabulka "Přehled výkonů po zařízeních"; Standard VZT jednotky je popsán v Technické zprávě PD profese VZT</t>
  </si>
  <si>
    <t>751711112-R</t>
  </si>
  <si>
    <t>Montáž klimatizační jednotky vnitřní nástěnné o výkonu 2,2 kW</t>
  </si>
  <si>
    <t>356550813</t>
  </si>
  <si>
    <t xml:space="preserve">Vnitřní nástěnná jednotka PKFY-P20VLM-E, Qch = 2,2 kW, Qt = 2,5 kW </t>
  </si>
  <si>
    <t>Hladina akust.tlaku 29 dB(A)</t>
  </si>
  <si>
    <t>751721123-R-1</t>
  </si>
  <si>
    <t>Montáž klimatizační jednotky venkovní s trojfázovým napájením</t>
  </si>
  <si>
    <t>1458356312</t>
  </si>
  <si>
    <t>Venkovní kondenzační jednotka PUHY-P400YNW-A, Qch = 40 kW, Qt = 45 kW</t>
  </si>
  <si>
    <t>R410a, Hladina ak.tlaku 65dB(A), SEER=7,75, SCOP=3,77</t>
  </si>
  <si>
    <t>Topení do -15°C</t>
  </si>
  <si>
    <t>998751102-R</t>
  </si>
  <si>
    <t>Přesun hmot pro vzduchotechniku v objektech v do 24 m</t>
  </si>
  <si>
    <t>sooubor</t>
  </si>
  <si>
    <t>944979574</t>
  </si>
  <si>
    <t>včetně transportu vekovních kondenzátorů na úroveň 2.suterénu ručně</t>
  </si>
  <si>
    <t>751-2R</t>
  </si>
  <si>
    <t>Montážní a spojovací materiál</t>
  </si>
  <si>
    <t>-1008808640</t>
  </si>
  <si>
    <t>751-3R</t>
  </si>
  <si>
    <t>Provedení požárních ucpávek</t>
  </si>
  <si>
    <t>-46916362</t>
  </si>
  <si>
    <t>Požární ucpávka (požárně odolný tmel)</t>
  </si>
  <si>
    <t>Práce a dodávky M</t>
  </si>
  <si>
    <t>22-M</t>
  </si>
  <si>
    <t>Montáže technologických zařízení pro dopravní stavby</t>
  </si>
  <si>
    <t>220301012</t>
  </si>
  <si>
    <t>Montáž lišta elektroinstalační typu  LV vkládací</t>
  </si>
  <si>
    <t>-2045703682</t>
  </si>
  <si>
    <t>345718250</t>
  </si>
  <si>
    <t>lišta pohledová bílá LHD 20 x 10</t>
  </si>
  <si>
    <t>256</t>
  </si>
  <si>
    <t>478707340</t>
  </si>
  <si>
    <t>Plochá pohledová lišta 20x10 (pro propojení drátového ovladače)</t>
  </si>
  <si>
    <t>80</t>
  </si>
  <si>
    <t>220322011-R</t>
  </si>
  <si>
    <t>Zaškolení obsluhy pro systém VZT</t>
  </si>
  <si>
    <t>hod</t>
  </si>
  <si>
    <t>2002455890</t>
  </si>
  <si>
    <t>Komplexní zkoušky, uvedení systému do provozu, nastavení, zaškolení obsluhy</t>
  </si>
  <si>
    <t>03 - ZTI</t>
  </si>
  <si>
    <t>721 - Zdravotechnika - vnitřní kanalizace</t>
  </si>
  <si>
    <t>721</t>
  </si>
  <si>
    <t>Zdravotechnika - vnitřní kanalizace</t>
  </si>
  <si>
    <t>721174042</t>
  </si>
  <si>
    <t>Potrubí kanalizační z PP připojovací DN 40</t>
  </si>
  <si>
    <t>1517112790</t>
  </si>
  <si>
    <t>721194104</t>
  </si>
  <si>
    <t>Vyvedení a upevnění odpadních výpustek DN 40</t>
  </si>
  <si>
    <t>-1807816152</t>
  </si>
  <si>
    <t>721226521-R-2</t>
  </si>
  <si>
    <t>Zápachová uzávěrka HL 136N PP SIFON PRO ODVOD KONDENZÁTU D32/DN 40</t>
  </si>
  <si>
    <t>-483711107</t>
  </si>
  <si>
    <t>998721103</t>
  </si>
  <si>
    <t>Přesun hmot tonážní pro vnitřní kanalizace v objektech v do 24 m</t>
  </si>
  <si>
    <t>751318664</t>
  </si>
  <si>
    <t xml:space="preserve">Poznámka k souboru cen:_x000D_
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</si>
  <si>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04 - Silnoproudé rozvody</t>
  </si>
  <si>
    <t>741 - Elektroinstalace - silnoproud</t>
  </si>
  <si>
    <t>58-M - Revize vyhrazených technických zařízení</t>
  </si>
  <si>
    <t>HZS - Hodinové zúčtovací sazby</t>
  </si>
  <si>
    <t>741</t>
  </si>
  <si>
    <t>Elektroinstalace - silnoproud</t>
  </si>
  <si>
    <t>741910413</t>
  </si>
  <si>
    <t>Montáž žlab kovový šířky do 125 mm bez víka</t>
  </si>
  <si>
    <t>-641870373</t>
  </si>
  <si>
    <t>po celé délce, viz PD, ve dvou řadách</t>
  </si>
  <si>
    <t>117*2</t>
  </si>
  <si>
    <t>741910413-R</t>
  </si>
  <si>
    <t>Spojovací materiál pro nosné žlaby</t>
  </si>
  <si>
    <t>-475543775</t>
  </si>
  <si>
    <t>dle PD - odhad 1 kg/10m</t>
  </si>
  <si>
    <t>23,4</t>
  </si>
  <si>
    <t>10.077.425</t>
  </si>
  <si>
    <t>Nosník MARS EKO 125 5143</t>
  </si>
  <si>
    <t>814416234</t>
  </si>
  <si>
    <t>2ks/m</t>
  </si>
  <si>
    <t>10.078.678</t>
  </si>
  <si>
    <t>Profil MARS NMP 600 montážní</t>
  </si>
  <si>
    <t>930776636</t>
  </si>
  <si>
    <t>1ks/m</t>
  </si>
  <si>
    <t>117</t>
  </si>
  <si>
    <t>10.587.508</t>
  </si>
  <si>
    <t>Žlab MARS NKZIN 100X125X0.80 F pozink</t>
  </si>
  <si>
    <t>1873516989</t>
  </si>
  <si>
    <t>117*2*1,1</t>
  </si>
  <si>
    <t>NS50S</t>
  </si>
  <si>
    <t>SPOJKA - MARS II -POZINKOVÁNO SENDZIMIR</t>
  </si>
  <si>
    <t>-1759207154</t>
  </si>
  <si>
    <t>1 žlab = 2,1m</t>
  </si>
  <si>
    <t>234/2,1</t>
  </si>
  <si>
    <t>10.587.396</t>
  </si>
  <si>
    <t>Koleno MARS NSO 90X100X125 F vnitřní</t>
  </si>
  <si>
    <t>-115231060</t>
  </si>
  <si>
    <t>změna trasy - odhad</t>
  </si>
  <si>
    <t>10.074.879</t>
  </si>
  <si>
    <t>Koleno MARS EKO 125/100 5111</t>
  </si>
  <si>
    <t>1662815331</t>
  </si>
  <si>
    <t>741110001</t>
  </si>
  <si>
    <t>Montáž trubka plastová tuhá D přes 16 do 23 mm uložená pevně</t>
  </si>
  <si>
    <t>442880593</t>
  </si>
  <si>
    <t>rubka pevná 1520 KC</t>
  </si>
  <si>
    <t>50</t>
  </si>
  <si>
    <t>34571093</t>
  </si>
  <si>
    <t>trubka elektroinstalační tuhá z PVC D 22,1/25 mm, délka 3 m</t>
  </si>
  <si>
    <t>-250714616</t>
  </si>
  <si>
    <t>741110442</t>
  </si>
  <si>
    <t>Montáž hadice ochranná pryžová s nasunutím do krabic D přes 40 do 63 mm uložená volně</t>
  </si>
  <si>
    <t>-1350824329</t>
  </si>
  <si>
    <t>Kopoflex 40/32</t>
  </si>
  <si>
    <t>34571350</t>
  </si>
  <si>
    <t>trubka elektroinstalační ohebná dvouplášťová korugovaná D 32/40 mm, HDPE+LDPE</t>
  </si>
  <si>
    <t>769753479</t>
  </si>
  <si>
    <t>741122122</t>
  </si>
  <si>
    <t>Montáž kabel Cu plný kulatý žíla 3x1,5 až 6 mm2 zatažený v trubkách (CYKY)</t>
  </si>
  <si>
    <t>1470648358</t>
  </si>
  <si>
    <t>Kabel CYKY-J 3x2,5 (3x2,5)</t>
  </si>
  <si>
    <t>160</t>
  </si>
  <si>
    <t>34111030</t>
  </si>
  <si>
    <t>kabel silový s Cu jádrem 1 kV 3x1,5mm2</t>
  </si>
  <si>
    <t>1126715459</t>
  </si>
  <si>
    <t>160*1,2 "Přepočtené koeficientem množství</t>
  </si>
  <si>
    <t>741122136</t>
  </si>
  <si>
    <t>Montáž kabel Cu plný kulatý žíla 3x35+25 mm2 (CYKY)</t>
  </si>
  <si>
    <t>-1600636006</t>
  </si>
  <si>
    <t>Kabel CYKY-J 3x35+25 (3x2,5)</t>
  </si>
  <si>
    <t>98</t>
  </si>
  <si>
    <t>34111631</t>
  </si>
  <si>
    <t>kabel silový s Cu jádrem 1 kV 3x35+25mm2</t>
  </si>
  <si>
    <t>1826107818</t>
  </si>
  <si>
    <t>98*1,2 "Přepočtené koeficientem množství</t>
  </si>
  <si>
    <t>741122143</t>
  </si>
  <si>
    <t>Montáž kabel Cu plný kulatý žíla 5x4 až 6 mm2 zatažený v trubkách (CYKY)</t>
  </si>
  <si>
    <t>-1488658915</t>
  </si>
  <si>
    <t>Kabel CYKY-J 5x4</t>
  </si>
  <si>
    <t>70</t>
  </si>
  <si>
    <t>34111100</t>
  </si>
  <si>
    <t>kabel silový s Cu jádrem 1kV 5x6mm2</t>
  </si>
  <si>
    <t>-2056874379</t>
  </si>
  <si>
    <t>70*1,2 "Přepočtené koeficientem množství</t>
  </si>
  <si>
    <t>741122145</t>
  </si>
  <si>
    <t>Montáž kabel Cu plný kulatý žíla 5x16 mm2 zatažený v trubkách (CYKY)</t>
  </si>
  <si>
    <t>-1627721179</t>
  </si>
  <si>
    <t>Kabel CYKY-J 5x16</t>
  </si>
  <si>
    <t>60</t>
  </si>
  <si>
    <t>341-R</t>
  </si>
  <si>
    <t>kabel silový s Cu jádrem 1 kV 5x16mm2</t>
  </si>
  <si>
    <t>1524037116</t>
  </si>
  <si>
    <t>741210002</t>
  </si>
  <si>
    <t>Montáž rozvodnice oceloplechová nebo plastová běžná do 50 kg</t>
  </si>
  <si>
    <t>1989796821</t>
  </si>
  <si>
    <t>35713134-R</t>
  </si>
  <si>
    <t>ROZVODNICE VESTAVĚNÁ RZB-Z-3S72, 3X24MOD PLECH.DV. IP30</t>
  </si>
  <si>
    <t>1800184405</t>
  </si>
  <si>
    <t>74121-R</t>
  </si>
  <si>
    <t>Práce spojené se zapojením vodičů</t>
  </si>
  <si>
    <t>-1659301081</t>
  </si>
  <si>
    <t>741310452</t>
  </si>
  <si>
    <t>Montáž spínač tří/čtyřpólový vestavný vačkový nebo válcový 63 A, 3 až 6 svorek</t>
  </si>
  <si>
    <t>680069677</t>
  </si>
  <si>
    <t>35822902-R</t>
  </si>
  <si>
    <t>Vačkový Spinač v krytu IP65/3P/63A</t>
  </si>
  <si>
    <t>-454003470</t>
  </si>
  <si>
    <t>741320105</t>
  </si>
  <si>
    <t>Montáž jistič jednopólový nn do 25 A ve skříni</t>
  </si>
  <si>
    <t>-1759852309</t>
  </si>
  <si>
    <t>1156955</t>
  </si>
  <si>
    <t>JISTIC IC60H 1P 16A C A9F07116</t>
  </si>
  <si>
    <t>-659350567</t>
  </si>
  <si>
    <t>JISTIČ ACTI9 IC60H 1P 16A C 10KA A9F07116</t>
  </si>
  <si>
    <t>741320185</t>
  </si>
  <si>
    <t>Montáž jističů třípólových nn do 125 A ve skříni</t>
  </si>
  <si>
    <t>1309141430</t>
  </si>
  <si>
    <t>1156123</t>
  </si>
  <si>
    <t>JISTIC C120N 3P 100A B A9N18350</t>
  </si>
  <si>
    <t>-1063372414</t>
  </si>
  <si>
    <t>JISTIČ ACTI9  C120N 3P 100A B 10KA A9N18350</t>
  </si>
  <si>
    <t>1180604</t>
  </si>
  <si>
    <t>HLAVNI VYPINAC 3P 125A IS-125/3</t>
  </si>
  <si>
    <t>1508895686</t>
  </si>
  <si>
    <t xml:space="preserve">Instalační vypínač IS-125/3 125A 276288    </t>
  </si>
  <si>
    <t>31</t>
  </si>
  <si>
    <t>1157187</t>
  </si>
  <si>
    <t>JISTIC IC60N 3P 40A B A9F03340</t>
  </si>
  <si>
    <t>762817422</t>
  </si>
  <si>
    <t xml:space="preserve">Jistič Acti9 iC60N 3P 40A B A9F03340      </t>
  </si>
  <si>
    <t>1156080</t>
  </si>
  <si>
    <t>JISTIC C120H 3P 80A B A9N18424</t>
  </si>
  <si>
    <t>314601487</t>
  </si>
  <si>
    <t xml:space="preserve">Jistič Acti9 C120H 3P 80A B A9N18424     </t>
  </si>
  <si>
    <t>33</t>
  </si>
  <si>
    <t>1156987</t>
  </si>
  <si>
    <t>JISTIC IC60H 3P 63A B A9F06363</t>
  </si>
  <si>
    <t>252699305</t>
  </si>
  <si>
    <t>JISTIČ ACTI9 IC60H 3P 63A B 10KA A9F06363</t>
  </si>
  <si>
    <t>741331032</t>
  </si>
  <si>
    <t>Montáž elektroměru třífázového bez zapojení vodičů</t>
  </si>
  <si>
    <t>1814218759</t>
  </si>
  <si>
    <t>741-R</t>
  </si>
  <si>
    <t>ELEKTROMĚR ED310.DB JEDNOTARIFNÍ PŘÍMÝ ÚŘEDNĚ OVĚŘENÝ SŽE</t>
  </si>
  <si>
    <t>1712663253</t>
  </si>
  <si>
    <t>36</t>
  </si>
  <si>
    <t>HZS3132</t>
  </si>
  <si>
    <t>Hodinová zúčtovací sazba elektromontér VN a VVN odborný</t>
  </si>
  <si>
    <t>-1688665864</t>
  </si>
  <si>
    <t>příplatek za montáž kabelu CYKY-J 3x35+25, včetně uchycení v instalační šachtě</t>
  </si>
  <si>
    <t>3*5</t>
  </si>
  <si>
    <t>998741103</t>
  </si>
  <si>
    <t>Přesun hmot tonážní pro silnoproud v objektech v do 24 m</t>
  </si>
  <si>
    <t>599393594</t>
  </si>
  <si>
    <t>58-M</t>
  </si>
  <si>
    <t>Revize vyhrazených technických zařízení</t>
  </si>
  <si>
    <t>38</t>
  </si>
  <si>
    <t>580-R</t>
  </si>
  <si>
    <t>Posouzení TIČR</t>
  </si>
  <si>
    <t>-590994066</t>
  </si>
  <si>
    <t>HZS</t>
  </si>
  <si>
    <t>Hodinové zúčtovací sazby</t>
  </si>
  <si>
    <t>39</t>
  </si>
  <si>
    <t>HZS1301</t>
  </si>
  <si>
    <t>Hodinová zúčtovací sazba zedník</t>
  </si>
  <si>
    <t>262144</t>
  </si>
  <si>
    <t>2070217796</t>
  </si>
  <si>
    <t>zednické přípomoci</t>
  </si>
  <si>
    <t>15*2</t>
  </si>
  <si>
    <t>05 - VRN</t>
  </si>
  <si>
    <t>VRN - Vedlejší rozpočtové náklady</t>
  </si>
  <si>
    <t xml:space="preserve">    VRN1 - Průzkumné, geodetické a projektové práce</t>
  </si>
  <si>
    <t xml:space="preserve">    VRN4 - Inženýrská činnost</t>
  </si>
  <si>
    <t xml:space="preserve">    VRN8 - Přesun stavebních kapacit</t>
  </si>
  <si>
    <t>220890401</t>
  </si>
  <si>
    <t>Vyhotovení protokolu UTZ pro silnoproudá zařízení a zdroje</t>
  </si>
  <si>
    <t>-478324423</t>
  </si>
  <si>
    <t>Vedlejší rozpočtové náklady</t>
  </si>
  <si>
    <t>VRN1</t>
  </si>
  <si>
    <t>Průzkumné, geodetické a projektové práce</t>
  </si>
  <si>
    <t>011503000</t>
  </si>
  <si>
    <t>Stavební průzkum bez rozlišení</t>
  </si>
  <si>
    <t>sada</t>
  </si>
  <si>
    <t>-1391300957</t>
  </si>
  <si>
    <t>013254000</t>
  </si>
  <si>
    <t>Dokumentace skutečného provedení stavby</t>
  </si>
  <si>
    <t>-1923195057</t>
  </si>
  <si>
    <t>DSPS, včetně projektu elektro pro provedení elektrorevize s osvědčením "D"</t>
  </si>
  <si>
    <t>VRN4</t>
  </si>
  <si>
    <t>Inženýrská činnost</t>
  </si>
  <si>
    <t>043103000</t>
  </si>
  <si>
    <t>Zkoušky bez rozlišení</t>
  </si>
  <si>
    <t>-1004745274</t>
  </si>
  <si>
    <t>zkoušky a revize, včetně elektrorevize s oprávněním "D"</t>
  </si>
  <si>
    <t>VRN8</t>
  </si>
  <si>
    <t>Přesun stavebních kapacit</t>
  </si>
  <si>
    <t>081103000</t>
  </si>
  <si>
    <t>Denní doprava pracovníků na pracoviště</t>
  </si>
  <si>
    <t>-55324232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</si>
</sst>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2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1"/>
  <sheetViews>
    <sheetView showGridLines="0" tabSelected="1" topLeftCell="A44" workbookViewId="0">
      <selection activeCell="M20" sqref="M20"/>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310"/>
      <c r="AS2" s="310"/>
      <c r="AT2" s="310"/>
      <c r="AU2" s="310"/>
      <c r="AV2" s="310"/>
      <c r="AW2" s="310"/>
      <c r="AX2" s="310"/>
      <c r="AY2" s="310"/>
      <c r="AZ2" s="310"/>
      <c r="BA2" s="310"/>
      <c r="BB2" s="310"/>
      <c r="BC2" s="310"/>
      <c r="BD2" s="310"/>
      <c r="BE2" s="310"/>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94" t="s">
        <v>14</v>
      </c>
      <c r="L5" s="295"/>
      <c r="M5" s="295"/>
      <c r="N5" s="295"/>
      <c r="O5" s="295"/>
      <c r="P5" s="295"/>
      <c r="Q5" s="295"/>
      <c r="R5" s="295"/>
      <c r="S5" s="295"/>
      <c r="T5" s="295"/>
      <c r="U5" s="295"/>
      <c r="V5" s="295"/>
      <c r="W5" s="295"/>
      <c r="X5" s="295"/>
      <c r="Y5" s="295"/>
      <c r="Z5" s="295"/>
      <c r="AA5" s="295"/>
      <c r="AB5" s="295"/>
      <c r="AC5" s="295"/>
      <c r="AD5" s="295"/>
      <c r="AE5" s="295"/>
      <c r="AF5" s="295"/>
      <c r="AG5" s="295"/>
      <c r="AH5" s="295"/>
      <c r="AI5" s="295"/>
      <c r="AJ5" s="295"/>
      <c r="AK5" s="295"/>
      <c r="AL5" s="295"/>
      <c r="AM5" s="295"/>
      <c r="AN5" s="295"/>
      <c r="AO5" s="295"/>
      <c r="AP5" s="22"/>
      <c r="AQ5" s="22"/>
      <c r="AR5" s="20"/>
      <c r="BE5" s="291" t="s">
        <v>15</v>
      </c>
      <c r="BS5" s="17" t="s">
        <v>6</v>
      </c>
    </row>
    <row r="6" spans="1:74" s="1" customFormat="1" ht="36.950000000000003" customHeight="1">
      <c r="B6" s="21"/>
      <c r="C6" s="22"/>
      <c r="D6" s="28" t="s">
        <v>16</v>
      </c>
      <c r="E6" s="22"/>
      <c r="F6" s="22"/>
      <c r="G6" s="22"/>
      <c r="H6" s="22"/>
      <c r="I6" s="22"/>
      <c r="J6" s="22"/>
      <c r="K6" s="296" t="s">
        <v>17</v>
      </c>
      <c r="L6" s="295"/>
      <c r="M6" s="295"/>
      <c r="N6" s="295"/>
      <c r="O6" s="295"/>
      <c r="P6" s="295"/>
      <c r="Q6" s="295"/>
      <c r="R6" s="295"/>
      <c r="S6" s="295"/>
      <c r="T6" s="295"/>
      <c r="U6" s="295"/>
      <c r="V6" s="295"/>
      <c r="W6" s="295"/>
      <c r="X6" s="295"/>
      <c r="Y6" s="295"/>
      <c r="Z6" s="295"/>
      <c r="AA6" s="295"/>
      <c r="AB6" s="295"/>
      <c r="AC6" s="295"/>
      <c r="AD6" s="295"/>
      <c r="AE6" s="295"/>
      <c r="AF6" s="295"/>
      <c r="AG6" s="295"/>
      <c r="AH6" s="295"/>
      <c r="AI6" s="295"/>
      <c r="AJ6" s="295"/>
      <c r="AK6" s="295"/>
      <c r="AL6" s="295"/>
      <c r="AM6" s="295"/>
      <c r="AN6" s="295"/>
      <c r="AO6" s="295"/>
      <c r="AP6" s="22"/>
      <c r="AQ6" s="22"/>
      <c r="AR6" s="20"/>
      <c r="BE6" s="292"/>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92"/>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92"/>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92"/>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26</v>
      </c>
      <c r="AO10" s="22"/>
      <c r="AP10" s="22"/>
      <c r="AQ10" s="22"/>
      <c r="AR10" s="20"/>
      <c r="BE10" s="292"/>
      <c r="BS10" s="17" t="s">
        <v>6</v>
      </c>
    </row>
    <row r="11" spans="1:74" s="1" customFormat="1" ht="18.399999999999999"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28</v>
      </c>
      <c r="AL11" s="22"/>
      <c r="AM11" s="22"/>
      <c r="AN11" s="27" t="s">
        <v>29</v>
      </c>
      <c r="AO11" s="22"/>
      <c r="AP11" s="22"/>
      <c r="AQ11" s="22"/>
      <c r="AR11" s="20"/>
      <c r="BE11" s="292"/>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92"/>
      <c r="BS12" s="17" t="s">
        <v>6</v>
      </c>
    </row>
    <row r="13" spans="1:74" s="1" customFormat="1" ht="12" customHeight="1">
      <c r="B13" s="21"/>
      <c r="C13" s="22"/>
      <c r="D13" s="29"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31</v>
      </c>
      <c r="AO13" s="22"/>
      <c r="AP13" s="22"/>
      <c r="AQ13" s="22"/>
      <c r="AR13" s="20"/>
      <c r="BE13" s="292"/>
      <c r="BS13" s="17" t="s">
        <v>6</v>
      </c>
    </row>
    <row r="14" spans="1:74" ht="12.75">
      <c r="B14" s="21"/>
      <c r="C14" s="22"/>
      <c r="D14" s="22"/>
      <c r="E14" s="297" t="s">
        <v>31</v>
      </c>
      <c r="F14" s="298"/>
      <c r="G14" s="298"/>
      <c r="H14" s="298"/>
      <c r="I14" s="298"/>
      <c r="J14" s="298"/>
      <c r="K14" s="298"/>
      <c r="L14" s="298"/>
      <c r="M14" s="298"/>
      <c r="N14" s="298"/>
      <c r="O14" s="298"/>
      <c r="P14" s="298"/>
      <c r="Q14" s="298"/>
      <c r="R14" s="298"/>
      <c r="S14" s="298"/>
      <c r="T14" s="298"/>
      <c r="U14" s="298"/>
      <c r="V14" s="298"/>
      <c r="W14" s="298"/>
      <c r="X14" s="298"/>
      <c r="Y14" s="298"/>
      <c r="Z14" s="298"/>
      <c r="AA14" s="298"/>
      <c r="AB14" s="298"/>
      <c r="AC14" s="298"/>
      <c r="AD14" s="298"/>
      <c r="AE14" s="298"/>
      <c r="AF14" s="298"/>
      <c r="AG14" s="298"/>
      <c r="AH14" s="298"/>
      <c r="AI14" s="298"/>
      <c r="AJ14" s="298"/>
      <c r="AK14" s="29" t="s">
        <v>28</v>
      </c>
      <c r="AL14" s="22"/>
      <c r="AM14" s="22"/>
      <c r="AN14" s="31" t="s">
        <v>31</v>
      </c>
      <c r="AO14" s="22"/>
      <c r="AP14" s="22"/>
      <c r="AQ14" s="22"/>
      <c r="AR14" s="20"/>
      <c r="BE14" s="292"/>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92"/>
      <c r="BS15" s="17" t="s">
        <v>4</v>
      </c>
    </row>
    <row r="16" spans="1:74" s="1" customFormat="1" ht="12" customHeight="1">
      <c r="B16" s="21"/>
      <c r="C16" s="22"/>
      <c r="D16" s="29"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92"/>
      <c r="BS16" s="17" t="s">
        <v>4</v>
      </c>
    </row>
    <row r="17" spans="1:71" s="1" customFormat="1" ht="18.399999999999999"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28</v>
      </c>
      <c r="AL17" s="22"/>
      <c r="AM17" s="22"/>
      <c r="AN17" s="27" t="s">
        <v>1</v>
      </c>
      <c r="AO17" s="22"/>
      <c r="AP17" s="22"/>
      <c r="AQ17" s="22"/>
      <c r="AR17" s="20"/>
      <c r="BE17" s="292"/>
      <c r="BS17" s="17" t="s">
        <v>33</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92"/>
      <c r="BS18" s="17" t="s">
        <v>6</v>
      </c>
    </row>
    <row r="19" spans="1:71" s="1" customFormat="1" ht="12" customHeight="1">
      <c r="B19" s="21"/>
      <c r="C19" s="22"/>
      <c r="D19" s="29"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92"/>
      <c r="BS19" s="17" t="s">
        <v>6</v>
      </c>
    </row>
    <row r="20" spans="1:71" s="1" customFormat="1" ht="18.399999999999999"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28</v>
      </c>
      <c r="AL20" s="22"/>
      <c r="AM20" s="22"/>
      <c r="AN20" s="27" t="s">
        <v>1</v>
      </c>
      <c r="AO20" s="22"/>
      <c r="AP20" s="22"/>
      <c r="AQ20" s="22"/>
      <c r="AR20" s="20"/>
      <c r="BE20" s="292"/>
      <c r="BS20" s="17" t="s">
        <v>33</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92"/>
    </row>
    <row r="22" spans="1:71" s="1" customFormat="1" ht="12" customHeight="1">
      <c r="B22" s="21"/>
      <c r="C22" s="22"/>
      <c r="D22" s="29"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92"/>
    </row>
    <row r="23" spans="1:71" s="1" customFormat="1" ht="16.5" customHeight="1">
      <c r="B23" s="21"/>
      <c r="C23" s="22"/>
      <c r="D23" s="22"/>
      <c r="E23" s="299" t="s">
        <v>1</v>
      </c>
      <c r="F23" s="299"/>
      <c r="G23" s="299"/>
      <c r="H23" s="299"/>
      <c r="I23" s="299"/>
      <c r="J23" s="299"/>
      <c r="K23" s="299"/>
      <c r="L23" s="299"/>
      <c r="M23" s="299"/>
      <c r="N23" s="299"/>
      <c r="O23" s="299"/>
      <c r="P23" s="299"/>
      <c r="Q23" s="299"/>
      <c r="R23" s="299"/>
      <c r="S23" s="299"/>
      <c r="T23" s="299"/>
      <c r="U23" s="299"/>
      <c r="V23" s="299"/>
      <c r="W23" s="299"/>
      <c r="X23" s="299"/>
      <c r="Y23" s="299"/>
      <c r="Z23" s="299"/>
      <c r="AA23" s="299"/>
      <c r="AB23" s="299"/>
      <c r="AC23" s="299"/>
      <c r="AD23" s="299"/>
      <c r="AE23" s="299"/>
      <c r="AF23" s="299"/>
      <c r="AG23" s="299"/>
      <c r="AH23" s="299"/>
      <c r="AI23" s="299"/>
      <c r="AJ23" s="299"/>
      <c r="AK23" s="299"/>
      <c r="AL23" s="299"/>
      <c r="AM23" s="299"/>
      <c r="AN23" s="299"/>
      <c r="AO23" s="22"/>
      <c r="AP23" s="22"/>
      <c r="AQ23" s="22"/>
      <c r="AR23" s="20"/>
      <c r="BE23" s="292"/>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92"/>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92"/>
    </row>
    <row r="26" spans="1:71" s="2" customFormat="1" ht="25.9" customHeight="1">
      <c r="A26" s="34"/>
      <c r="B26" s="35"/>
      <c r="C26" s="36"/>
      <c r="D26" s="37" t="s">
        <v>36</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300">
        <f>ROUND(AG94,2)</f>
        <v>0</v>
      </c>
      <c r="AL26" s="301"/>
      <c r="AM26" s="301"/>
      <c r="AN26" s="301"/>
      <c r="AO26" s="301"/>
      <c r="AP26" s="36"/>
      <c r="AQ26" s="36"/>
      <c r="AR26" s="39"/>
      <c r="BE26" s="292"/>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92"/>
    </row>
    <row r="28" spans="1:71" s="2" customFormat="1" ht="12.75">
      <c r="A28" s="34"/>
      <c r="B28" s="35"/>
      <c r="C28" s="36"/>
      <c r="D28" s="36"/>
      <c r="E28" s="36"/>
      <c r="F28" s="36"/>
      <c r="G28" s="36"/>
      <c r="H28" s="36"/>
      <c r="I28" s="36"/>
      <c r="J28" s="36"/>
      <c r="K28" s="36"/>
      <c r="L28" s="302" t="s">
        <v>37</v>
      </c>
      <c r="M28" s="302"/>
      <c r="N28" s="302"/>
      <c r="O28" s="302"/>
      <c r="P28" s="302"/>
      <c r="Q28" s="36"/>
      <c r="R28" s="36"/>
      <c r="S28" s="36"/>
      <c r="T28" s="36"/>
      <c r="U28" s="36"/>
      <c r="V28" s="36"/>
      <c r="W28" s="302" t="s">
        <v>38</v>
      </c>
      <c r="X28" s="302"/>
      <c r="Y28" s="302"/>
      <c r="Z28" s="302"/>
      <c r="AA28" s="302"/>
      <c r="AB28" s="302"/>
      <c r="AC28" s="302"/>
      <c r="AD28" s="302"/>
      <c r="AE28" s="302"/>
      <c r="AF28" s="36"/>
      <c r="AG28" s="36"/>
      <c r="AH28" s="36"/>
      <c r="AI28" s="36"/>
      <c r="AJ28" s="36"/>
      <c r="AK28" s="302" t="s">
        <v>39</v>
      </c>
      <c r="AL28" s="302"/>
      <c r="AM28" s="302"/>
      <c r="AN28" s="302"/>
      <c r="AO28" s="302"/>
      <c r="AP28" s="36"/>
      <c r="AQ28" s="36"/>
      <c r="AR28" s="39"/>
      <c r="BE28" s="292"/>
    </row>
    <row r="29" spans="1:71" s="3" customFormat="1" ht="14.45" customHeight="1">
      <c r="B29" s="40"/>
      <c r="C29" s="41"/>
      <c r="D29" s="29" t="s">
        <v>40</v>
      </c>
      <c r="E29" s="41"/>
      <c r="F29" s="29" t="s">
        <v>41</v>
      </c>
      <c r="G29" s="41"/>
      <c r="H29" s="41"/>
      <c r="I29" s="41"/>
      <c r="J29" s="41"/>
      <c r="K29" s="41"/>
      <c r="L29" s="305">
        <v>0.21</v>
      </c>
      <c r="M29" s="304"/>
      <c r="N29" s="304"/>
      <c r="O29" s="304"/>
      <c r="P29" s="304"/>
      <c r="Q29" s="41"/>
      <c r="R29" s="41"/>
      <c r="S29" s="41"/>
      <c r="T29" s="41"/>
      <c r="U29" s="41"/>
      <c r="V29" s="41"/>
      <c r="W29" s="303">
        <f>ROUND(AZ94, 2)</f>
        <v>0</v>
      </c>
      <c r="X29" s="304"/>
      <c r="Y29" s="304"/>
      <c r="Z29" s="304"/>
      <c r="AA29" s="304"/>
      <c r="AB29" s="304"/>
      <c r="AC29" s="304"/>
      <c r="AD29" s="304"/>
      <c r="AE29" s="304"/>
      <c r="AF29" s="41"/>
      <c r="AG29" s="41"/>
      <c r="AH29" s="41"/>
      <c r="AI29" s="41"/>
      <c r="AJ29" s="41"/>
      <c r="AK29" s="303">
        <f>ROUND(AV94, 2)</f>
        <v>0</v>
      </c>
      <c r="AL29" s="304"/>
      <c r="AM29" s="304"/>
      <c r="AN29" s="304"/>
      <c r="AO29" s="304"/>
      <c r="AP29" s="41"/>
      <c r="AQ29" s="41"/>
      <c r="AR29" s="42"/>
      <c r="BE29" s="293"/>
    </row>
    <row r="30" spans="1:71" s="3" customFormat="1" ht="14.45" customHeight="1">
      <c r="B30" s="40"/>
      <c r="C30" s="41"/>
      <c r="D30" s="41"/>
      <c r="E30" s="41"/>
      <c r="F30" s="29" t="s">
        <v>42</v>
      </c>
      <c r="G30" s="41"/>
      <c r="H30" s="41"/>
      <c r="I30" s="41"/>
      <c r="J30" s="41"/>
      <c r="K30" s="41"/>
      <c r="L30" s="305">
        <v>0.15</v>
      </c>
      <c r="M30" s="304"/>
      <c r="N30" s="304"/>
      <c r="O30" s="304"/>
      <c r="P30" s="304"/>
      <c r="Q30" s="41"/>
      <c r="R30" s="41"/>
      <c r="S30" s="41"/>
      <c r="T30" s="41"/>
      <c r="U30" s="41"/>
      <c r="V30" s="41"/>
      <c r="W30" s="303">
        <f>ROUND(BA94, 2)</f>
        <v>0</v>
      </c>
      <c r="X30" s="304"/>
      <c r="Y30" s="304"/>
      <c r="Z30" s="304"/>
      <c r="AA30" s="304"/>
      <c r="AB30" s="304"/>
      <c r="AC30" s="304"/>
      <c r="AD30" s="304"/>
      <c r="AE30" s="304"/>
      <c r="AF30" s="41"/>
      <c r="AG30" s="41"/>
      <c r="AH30" s="41"/>
      <c r="AI30" s="41"/>
      <c r="AJ30" s="41"/>
      <c r="AK30" s="303">
        <f>ROUND(AW94, 2)</f>
        <v>0</v>
      </c>
      <c r="AL30" s="304"/>
      <c r="AM30" s="304"/>
      <c r="AN30" s="304"/>
      <c r="AO30" s="304"/>
      <c r="AP30" s="41"/>
      <c r="AQ30" s="41"/>
      <c r="AR30" s="42"/>
      <c r="BE30" s="293"/>
    </row>
    <row r="31" spans="1:71" s="3" customFormat="1" ht="14.45" hidden="1" customHeight="1">
      <c r="B31" s="40"/>
      <c r="C31" s="41"/>
      <c r="D31" s="41"/>
      <c r="E31" s="41"/>
      <c r="F31" s="29" t="s">
        <v>43</v>
      </c>
      <c r="G31" s="41"/>
      <c r="H31" s="41"/>
      <c r="I31" s="41"/>
      <c r="J31" s="41"/>
      <c r="K31" s="41"/>
      <c r="L31" s="305">
        <v>0.21</v>
      </c>
      <c r="M31" s="304"/>
      <c r="N31" s="304"/>
      <c r="O31" s="304"/>
      <c r="P31" s="304"/>
      <c r="Q31" s="41"/>
      <c r="R31" s="41"/>
      <c r="S31" s="41"/>
      <c r="T31" s="41"/>
      <c r="U31" s="41"/>
      <c r="V31" s="41"/>
      <c r="W31" s="303">
        <f>ROUND(BB94, 2)</f>
        <v>0</v>
      </c>
      <c r="X31" s="304"/>
      <c r="Y31" s="304"/>
      <c r="Z31" s="304"/>
      <c r="AA31" s="304"/>
      <c r="AB31" s="304"/>
      <c r="AC31" s="304"/>
      <c r="AD31" s="304"/>
      <c r="AE31" s="304"/>
      <c r="AF31" s="41"/>
      <c r="AG31" s="41"/>
      <c r="AH31" s="41"/>
      <c r="AI31" s="41"/>
      <c r="AJ31" s="41"/>
      <c r="AK31" s="303">
        <v>0</v>
      </c>
      <c r="AL31" s="304"/>
      <c r="AM31" s="304"/>
      <c r="AN31" s="304"/>
      <c r="AO31" s="304"/>
      <c r="AP31" s="41"/>
      <c r="AQ31" s="41"/>
      <c r="AR31" s="42"/>
      <c r="BE31" s="293"/>
    </row>
    <row r="32" spans="1:71" s="3" customFormat="1" ht="14.45" hidden="1" customHeight="1">
      <c r="B32" s="40"/>
      <c r="C32" s="41"/>
      <c r="D32" s="41"/>
      <c r="E32" s="41"/>
      <c r="F32" s="29" t="s">
        <v>44</v>
      </c>
      <c r="G32" s="41"/>
      <c r="H32" s="41"/>
      <c r="I32" s="41"/>
      <c r="J32" s="41"/>
      <c r="K32" s="41"/>
      <c r="L32" s="305">
        <v>0.15</v>
      </c>
      <c r="M32" s="304"/>
      <c r="N32" s="304"/>
      <c r="O32" s="304"/>
      <c r="P32" s="304"/>
      <c r="Q32" s="41"/>
      <c r="R32" s="41"/>
      <c r="S32" s="41"/>
      <c r="T32" s="41"/>
      <c r="U32" s="41"/>
      <c r="V32" s="41"/>
      <c r="W32" s="303">
        <f>ROUND(BC94, 2)</f>
        <v>0</v>
      </c>
      <c r="X32" s="304"/>
      <c r="Y32" s="304"/>
      <c r="Z32" s="304"/>
      <c r="AA32" s="304"/>
      <c r="AB32" s="304"/>
      <c r="AC32" s="304"/>
      <c r="AD32" s="304"/>
      <c r="AE32" s="304"/>
      <c r="AF32" s="41"/>
      <c r="AG32" s="41"/>
      <c r="AH32" s="41"/>
      <c r="AI32" s="41"/>
      <c r="AJ32" s="41"/>
      <c r="AK32" s="303">
        <v>0</v>
      </c>
      <c r="AL32" s="304"/>
      <c r="AM32" s="304"/>
      <c r="AN32" s="304"/>
      <c r="AO32" s="304"/>
      <c r="AP32" s="41"/>
      <c r="AQ32" s="41"/>
      <c r="AR32" s="42"/>
      <c r="BE32" s="293"/>
    </row>
    <row r="33" spans="1:57" s="3" customFormat="1" ht="14.45" hidden="1" customHeight="1">
      <c r="B33" s="40"/>
      <c r="C33" s="41"/>
      <c r="D33" s="41"/>
      <c r="E33" s="41"/>
      <c r="F33" s="29" t="s">
        <v>45</v>
      </c>
      <c r="G33" s="41"/>
      <c r="H33" s="41"/>
      <c r="I33" s="41"/>
      <c r="J33" s="41"/>
      <c r="K33" s="41"/>
      <c r="L33" s="305">
        <v>0</v>
      </c>
      <c r="M33" s="304"/>
      <c r="N33" s="304"/>
      <c r="O33" s="304"/>
      <c r="P33" s="304"/>
      <c r="Q33" s="41"/>
      <c r="R33" s="41"/>
      <c r="S33" s="41"/>
      <c r="T33" s="41"/>
      <c r="U33" s="41"/>
      <c r="V33" s="41"/>
      <c r="W33" s="303">
        <f>ROUND(BD94, 2)</f>
        <v>0</v>
      </c>
      <c r="X33" s="304"/>
      <c r="Y33" s="304"/>
      <c r="Z33" s="304"/>
      <c r="AA33" s="304"/>
      <c r="AB33" s="304"/>
      <c r="AC33" s="304"/>
      <c r="AD33" s="304"/>
      <c r="AE33" s="304"/>
      <c r="AF33" s="41"/>
      <c r="AG33" s="41"/>
      <c r="AH33" s="41"/>
      <c r="AI33" s="41"/>
      <c r="AJ33" s="41"/>
      <c r="AK33" s="303">
        <v>0</v>
      </c>
      <c r="AL33" s="304"/>
      <c r="AM33" s="304"/>
      <c r="AN33" s="304"/>
      <c r="AO33" s="304"/>
      <c r="AP33" s="41"/>
      <c r="AQ33" s="41"/>
      <c r="AR33" s="42"/>
      <c r="BE33" s="293"/>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92"/>
    </row>
    <row r="35" spans="1:57" s="2" customFormat="1" ht="25.9" customHeight="1">
      <c r="A35" s="34"/>
      <c r="B35" s="35"/>
      <c r="C35" s="43"/>
      <c r="D35" s="44" t="s">
        <v>46</v>
      </c>
      <c r="E35" s="45"/>
      <c r="F35" s="45"/>
      <c r="G35" s="45"/>
      <c r="H35" s="45"/>
      <c r="I35" s="45"/>
      <c r="J35" s="45"/>
      <c r="K35" s="45"/>
      <c r="L35" s="45"/>
      <c r="M35" s="45"/>
      <c r="N35" s="45"/>
      <c r="O35" s="45"/>
      <c r="P35" s="45"/>
      <c r="Q35" s="45"/>
      <c r="R35" s="45"/>
      <c r="S35" s="45"/>
      <c r="T35" s="46" t="s">
        <v>47</v>
      </c>
      <c r="U35" s="45"/>
      <c r="V35" s="45"/>
      <c r="W35" s="45"/>
      <c r="X35" s="309" t="s">
        <v>48</v>
      </c>
      <c r="Y35" s="307"/>
      <c r="Z35" s="307"/>
      <c r="AA35" s="307"/>
      <c r="AB35" s="307"/>
      <c r="AC35" s="45"/>
      <c r="AD35" s="45"/>
      <c r="AE35" s="45"/>
      <c r="AF35" s="45"/>
      <c r="AG35" s="45"/>
      <c r="AH35" s="45"/>
      <c r="AI35" s="45"/>
      <c r="AJ35" s="45"/>
      <c r="AK35" s="306">
        <f>SUM(AK26:AK33)</f>
        <v>0</v>
      </c>
      <c r="AL35" s="307"/>
      <c r="AM35" s="307"/>
      <c r="AN35" s="307"/>
      <c r="AO35" s="308"/>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49</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50</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ht="12.75">
      <c r="A60" s="34"/>
      <c r="B60" s="35"/>
      <c r="C60" s="36"/>
      <c r="D60" s="52" t="s">
        <v>51</v>
      </c>
      <c r="E60" s="38"/>
      <c r="F60" s="38"/>
      <c r="G60" s="38"/>
      <c r="H60" s="38"/>
      <c r="I60" s="38"/>
      <c r="J60" s="38"/>
      <c r="K60" s="38"/>
      <c r="L60" s="38"/>
      <c r="M60" s="38"/>
      <c r="N60" s="38"/>
      <c r="O60" s="38"/>
      <c r="P60" s="38"/>
      <c r="Q60" s="38"/>
      <c r="R60" s="38"/>
      <c r="S60" s="38"/>
      <c r="T60" s="38"/>
      <c r="U60" s="38"/>
      <c r="V60" s="52" t="s">
        <v>52</v>
      </c>
      <c r="W60" s="38"/>
      <c r="X60" s="38"/>
      <c r="Y60" s="38"/>
      <c r="Z60" s="38"/>
      <c r="AA60" s="38"/>
      <c r="AB60" s="38"/>
      <c r="AC60" s="38"/>
      <c r="AD60" s="38"/>
      <c r="AE60" s="38"/>
      <c r="AF60" s="38"/>
      <c r="AG60" s="38"/>
      <c r="AH60" s="52" t="s">
        <v>51</v>
      </c>
      <c r="AI60" s="38"/>
      <c r="AJ60" s="38"/>
      <c r="AK60" s="38"/>
      <c r="AL60" s="38"/>
      <c r="AM60" s="52" t="s">
        <v>52</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ht="12.75">
      <c r="A64" s="34"/>
      <c r="B64" s="35"/>
      <c r="C64" s="36"/>
      <c r="D64" s="49" t="s">
        <v>53</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54</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ht="12.75">
      <c r="A75" s="34"/>
      <c r="B75" s="35"/>
      <c r="C75" s="36"/>
      <c r="D75" s="52" t="s">
        <v>51</v>
      </c>
      <c r="E75" s="38"/>
      <c r="F75" s="38"/>
      <c r="G75" s="38"/>
      <c r="H75" s="38"/>
      <c r="I75" s="38"/>
      <c r="J75" s="38"/>
      <c r="K75" s="38"/>
      <c r="L75" s="38"/>
      <c r="M75" s="38"/>
      <c r="N75" s="38"/>
      <c r="O75" s="38"/>
      <c r="P75" s="38"/>
      <c r="Q75" s="38"/>
      <c r="R75" s="38"/>
      <c r="S75" s="38"/>
      <c r="T75" s="38"/>
      <c r="U75" s="38"/>
      <c r="V75" s="52" t="s">
        <v>52</v>
      </c>
      <c r="W75" s="38"/>
      <c r="X75" s="38"/>
      <c r="Y75" s="38"/>
      <c r="Z75" s="38"/>
      <c r="AA75" s="38"/>
      <c r="AB75" s="38"/>
      <c r="AC75" s="38"/>
      <c r="AD75" s="38"/>
      <c r="AE75" s="38"/>
      <c r="AF75" s="38"/>
      <c r="AG75" s="38"/>
      <c r="AH75" s="52" t="s">
        <v>51</v>
      </c>
      <c r="AI75" s="38"/>
      <c r="AJ75" s="38"/>
      <c r="AK75" s="38"/>
      <c r="AL75" s="38"/>
      <c r="AM75" s="52" t="s">
        <v>52</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55</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IMPORT20-06-24</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70" t="str">
        <f>K6</f>
        <v>BrnoKounicova26 - Umístění klimatizačních jednotek na pracoviště I etapa</v>
      </c>
      <c r="M85" s="271"/>
      <c r="N85" s="271"/>
      <c r="O85" s="271"/>
      <c r="P85" s="271"/>
      <c r="Q85" s="271"/>
      <c r="R85" s="271"/>
      <c r="S85" s="271"/>
      <c r="T85" s="271"/>
      <c r="U85" s="271"/>
      <c r="V85" s="271"/>
      <c r="W85" s="271"/>
      <c r="X85" s="271"/>
      <c r="Y85" s="271"/>
      <c r="Z85" s="271"/>
      <c r="AA85" s="271"/>
      <c r="AB85" s="271"/>
      <c r="AC85" s="271"/>
      <c r="AD85" s="271"/>
      <c r="AE85" s="271"/>
      <c r="AF85" s="271"/>
      <c r="AG85" s="271"/>
      <c r="AH85" s="271"/>
      <c r="AI85" s="271"/>
      <c r="AJ85" s="271"/>
      <c r="AK85" s="271"/>
      <c r="AL85" s="271"/>
      <c r="AM85" s="271"/>
      <c r="AN85" s="271"/>
      <c r="AO85" s="271"/>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72" t="str">
        <f>IF(AN8= "","",AN8)</f>
        <v>19. 6. 2020</v>
      </c>
      <c r="AN87" s="272"/>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24</v>
      </c>
      <c r="D89" s="36"/>
      <c r="E89" s="36"/>
      <c r="F89" s="36"/>
      <c r="G89" s="36"/>
      <c r="H89" s="36"/>
      <c r="I89" s="36"/>
      <c r="J89" s="36"/>
      <c r="K89" s="36"/>
      <c r="L89" s="59" t="str">
        <f>IF(E11= "","",E11)</f>
        <v>Správa železnic,státní organizace</v>
      </c>
      <c r="M89" s="36"/>
      <c r="N89" s="36"/>
      <c r="O89" s="36"/>
      <c r="P89" s="36"/>
      <c r="Q89" s="36"/>
      <c r="R89" s="36"/>
      <c r="S89" s="36"/>
      <c r="T89" s="36"/>
      <c r="U89" s="36"/>
      <c r="V89" s="36"/>
      <c r="W89" s="36"/>
      <c r="X89" s="36"/>
      <c r="Y89" s="36"/>
      <c r="Z89" s="36"/>
      <c r="AA89" s="36"/>
      <c r="AB89" s="36"/>
      <c r="AC89" s="36"/>
      <c r="AD89" s="36"/>
      <c r="AE89" s="36"/>
      <c r="AF89" s="36"/>
      <c r="AG89" s="36"/>
      <c r="AH89" s="36"/>
      <c r="AI89" s="29" t="s">
        <v>32</v>
      </c>
      <c r="AJ89" s="36"/>
      <c r="AK89" s="36"/>
      <c r="AL89" s="36"/>
      <c r="AM89" s="273" t="str">
        <f>IF(E17="","",E17)</f>
        <v xml:space="preserve"> </v>
      </c>
      <c r="AN89" s="274"/>
      <c r="AO89" s="274"/>
      <c r="AP89" s="274"/>
      <c r="AQ89" s="36"/>
      <c r="AR89" s="39"/>
      <c r="AS89" s="275" t="s">
        <v>56</v>
      </c>
      <c r="AT89" s="276"/>
      <c r="AU89" s="67"/>
      <c r="AV89" s="67"/>
      <c r="AW89" s="67"/>
      <c r="AX89" s="67"/>
      <c r="AY89" s="67"/>
      <c r="AZ89" s="67"/>
      <c r="BA89" s="67"/>
      <c r="BB89" s="67"/>
      <c r="BC89" s="67"/>
      <c r="BD89" s="68"/>
      <c r="BE89" s="34"/>
    </row>
    <row r="90" spans="1:91" s="2" customFormat="1" ht="15.2" customHeight="1">
      <c r="A90" s="34"/>
      <c r="B90" s="35"/>
      <c r="C90" s="29" t="s">
        <v>30</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34</v>
      </c>
      <c r="AJ90" s="36"/>
      <c r="AK90" s="36"/>
      <c r="AL90" s="36"/>
      <c r="AM90" s="273" t="str">
        <f>IF(E20="","",E20)</f>
        <v xml:space="preserve"> </v>
      </c>
      <c r="AN90" s="274"/>
      <c r="AO90" s="274"/>
      <c r="AP90" s="274"/>
      <c r="AQ90" s="36"/>
      <c r="AR90" s="39"/>
      <c r="AS90" s="277"/>
      <c r="AT90" s="278"/>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79"/>
      <c r="AT91" s="280"/>
      <c r="AU91" s="71"/>
      <c r="AV91" s="71"/>
      <c r="AW91" s="71"/>
      <c r="AX91" s="71"/>
      <c r="AY91" s="71"/>
      <c r="AZ91" s="71"/>
      <c r="BA91" s="71"/>
      <c r="BB91" s="71"/>
      <c r="BC91" s="71"/>
      <c r="BD91" s="72"/>
      <c r="BE91" s="34"/>
    </row>
    <row r="92" spans="1:91" s="2" customFormat="1" ht="29.25" customHeight="1">
      <c r="A92" s="34"/>
      <c r="B92" s="35"/>
      <c r="C92" s="281" t="s">
        <v>57</v>
      </c>
      <c r="D92" s="282"/>
      <c r="E92" s="282"/>
      <c r="F92" s="282"/>
      <c r="G92" s="282"/>
      <c r="H92" s="73"/>
      <c r="I92" s="284" t="s">
        <v>58</v>
      </c>
      <c r="J92" s="282"/>
      <c r="K92" s="282"/>
      <c r="L92" s="282"/>
      <c r="M92" s="282"/>
      <c r="N92" s="282"/>
      <c r="O92" s="282"/>
      <c r="P92" s="282"/>
      <c r="Q92" s="282"/>
      <c r="R92" s="282"/>
      <c r="S92" s="282"/>
      <c r="T92" s="282"/>
      <c r="U92" s="282"/>
      <c r="V92" s="282"/>
      <c r="W92" s="282"/>
      <c r="X92" s="282"/>
      <c r="Y92" s="282"/>
      <c r="Z92" s="282"/>
      <c r="AA92" s="282"/>
      <c r="AB92" s="282"/>
      <c r="AC92" s="282"/>
      <c r="AD92" s="282"/>
      <c r="AE92" s="282"/>
      <c r="AF92" s="282"/>
      <c r="AG92" s="283" t="s">
        <v>59</v>
      </c>
      <c r="AH92" s="282"/>
      <c r="AI92" s="282"/>
      <c r="AJ92" s="282"/>
      <c r="AK92" s="282"/>
      <c r="AL92" s="282"/>
      <c r="AM92" s="282"/>
      <c r="AN92" s="284" t="s">
        <v>60</v>
      </c>
      <c r="AO92" s="282"/>
      <c r="AP92" s="285"/>
      <c r="AQ92" s="74" t="s">
        <v>61</v>
      </c>
      <c r="AR92" s="39"/>
      <c r="AS92" s="75" t="s">
        <v>62</v>
      </c>
      <c r="AT92" s="76" t="s">
        <v>63</v>
      </c>
      <c r="AU92" s="76" t="s">
        <v>64</v>
      </c>
      <c r="AV92" s="76" t="s">
        <v>65</v>
      </c>
      <c r="AW92" s="76" t="s">
        <v>66</v>
      </c>
      <c r="AX92" s="76" t="s">
        <v>67</v>
      </c>
      <c r="AY92" s="76" t="s">
        <v>68</v>
      </c>
      <c r="AZ92" s="76" t="s">
        <v>69</v>
      </c>
      <c r="BA92" s="76" t="s">
        <v>70</v>
      </c>
      <c r="BB92" s="76" t="s">
        <v>71</v>
      </c>
      <c r="BC92" s="76" t="s">
        <v>72</v>
      </c>
      <c r="BD92" s="77" t="s">
        <v>73</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74</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89">
        <f>ROUND(SUM(AG95:AG99),2)</f>
        <v>0</v>
      </c>
      <c r="AH94" s="289"/>
      <c r="AI94" s="289"/>
      <c r="AJ94" s="289"/>
      <c r="AK94" s="289"/>
      <c r="AL94" s="289"/>
      <c r="AM94" s="289"/>
      <c r="AN94" s="290">
        <f t="shared" ref="AN94:AN99" si="0">SUM(AG94,AT94)</f>
        <v>0</v>
      </c>
      <c r="AO94" s="290"/>
      <c r="AP94" s="290"/>
      <c r="AQ94" s="85" t="s">
        <v>1</v>
      </c>
      <c r="AR94" s="86"/>
      <c r="AS94" s="87">
        <f>ROUND(SUM(AS95:AS99),2)</f>
        <v>0</v>
      </c>
      <c r="AT94" s="88">
        <f t="shared" ref="AT94:AT99" si="1">ROUND(SUM(AV94:AW94),2)</f>
        <v>0</v>
      </c>
      <c r="AU94" s="89">
        <f>ROUND(SUM(AU95:AU99),5)</f>
        <v>0</v>
      </c>
      <c r="AV94" s="88">
        <f>ROUND(AZ94*L29,2)</f>
        <v>0</v>
      </c>
      <c r="AW94" s="88">
        <f>ROUND(BA94*L30,2)</f>
        <v>0</v>
      </c>
      <c r="AX94" s="88">
        <f>ROUND(BB94*L29,2)</f>
        <v>0</v>
      </c>
      <c r="AY94" s="88">
        <f>ROUND(BC94*L30,2)</f>
        <v>0</v>
      </c>
      <c r="AZ94" s="88">
        <f>ROUND(SUM(AZ95:AZ99),2)</f>
        <v>0</v>
      </c>
      <c r="BA94" s="88">
        <f>ROUND(SUM(BA95:BA99),2)</f>
        <v>0</v>
      </c>
      <c r="BB94" s="88">
        <f>ROUND(SUM(BB95:BB99),2)</f>
        <v>0</v>
      </c>
      <c r="BC94" s="88">
        <f>ROUND(SUM(BC95:BC99),2)</f>
        <v>0</v>
      </c>
      <c r="BD94" s="90">
        <f>ROUND(SUM(BD95:BD99),2)</f>
        <v>0</v>
      </c>
      <c r="BS94" s="91" t="s">
        <v>75</v>
      </c>
      <c r="BT94" s="91" t="s">
        <v>76</v>
      </c>
      <c r="BU94" s="92" t="s">
        <v>77</v>
      </c>
      <c r="BV94" s="91" t="s">
        <v>78</v>
      </c>
      <c r="BW94" s="91" t="s">
        <v>5</v>
      </c>
      <c r="BX94" s="91" t="s">
        <v>79</v>
      </c>
      <c r="CL94" s="91" t="s">
        <v>1</v>
      </c>
    </row>
    <row r="95" spans="1:91" s="7" customFormat="1" ht="16.5" customHeight="1">
      <c r="A95" s="93" t="s">
        <v>80</v>
      </c>
      <c r="B95" s="94"/>
      <c r="C95" s="95"/>
      <c r="D95" s="286" t="s">
        <v>81</v>
      </c>
      <c r="E95" s="286"/>
      <c r="F95" s="286"/>
      <c r="G95" s="286"/>
      <c r="H95" s="286"/>
      <c r="I95" s="96"/>
      <c r="J95" s="286" t="s">
        <v>82</v>
      </c>
      <c r="K95" s="286"/>
      <c r="L95" s="286"/>
      <c r="M95" s="286"/>
      <c r="N95" s="286"/>
      <c r="O95" s="286"/>
      <c r="P95" s="286"/>
      <c r="Q95" s="286"/>
      <c r="R95" s="286"/>
      <c r="S95" s="286"/>
      <c r="T95" s="286"/>
      <c r="U95" s="286"/>
      <c r="V95" s="286"/>
      <c r="W95" s="286"/>
      <c r="X95" s="286"/>
      <c r="Y95" s="286"/>
      <c r="Z95" s="286"/>
      <c r="AA95" s="286"/>
      <c r="AB95" s="286"/>
      <c r="AC95" s="286"/>
      <c r="AD95" s="286"/>
      <c r="AE95" s="286"/>
      <c r="AF95" s="286"/>
      <c r="AG95" s="287">
        <f>'01 - ASŘ'!J30</f>
        <v>0</v>
      </c>
      <c r="AH95" s="288"/>
      <c r="AI95" s="288"/>
      <c r="AJ95" s="288"/>
      <c r="AK95" s="288"/>
      <c r="AL95" s="288"/>
      <c r="AM95" s="288"/>
      <c r="AN95" s="287">
        <f t="shared" si="0"/>
        <v>0</v>
      </c>
      <c r="AO95" s="288"/>
      <c r="AP95" s="288"/>
      <c r="AQ95" s="97" t="s">
        <v>83</v>
      </c>
      <c r="AR95" s="98"/>
      <c r="AS95" s="99">
        <v>0</v>
      </c>
      <c r="AT95" s="100">
        <f t="shared" si="1"/>
        <v>0</v>
      </c>
      <c r="AU95" s="101">
        <f>'01 - ASŘ'!P128</f>
        <v>0</v>
      </c>
      <c r="AV95" s="100">
        <f>'01 - ASŘ'!J33</f>
        <v>0</v>
      </c>
      <c r="AW95" s="100">
        <f>'01 - ASŘ'!J34</f>
        <v>0</v>
      </c>
      <c r="AX95" s="100">
        <f>'01 - ASŘ'!J35</f>
        <v>0</v>
      </c>
      <c r="AY95" s="100">
        <f>'01 - ASŘ'!J36</f>
        <v>0</v>
      </c>
      <c r="AZ95" s="100">
        <f>'01 - ASŘ'!F33</f>
        <v>0</v>
      </c>
      <c r="BA95" s="100">
        <f>'01 - ASŘ'!F34</f>
        <v>0</v>
      </c>
      <c r="BB95" s="100">
        <f>'01 - ASŘ'!F35</f>
        <v>0</v>
      </c>
      <c r="BC95" s="100">
        <f>'01 - ASŘ'!F36</f>
        <v>0</v>
      </c>
      <c r="BD95" s="102">
        <f>'01 - ASŘ'!F37</f>
        <v>0</v>
      </c>
      <c r="BT95" s="103" t="s">
        <v>84</v>
      </c>
      <c r="BV95" s="103" t="s">
        <v>78</v>
      </c>
      <c r="BW95" s="103" t="s">
        <v>85</v>
      </c>
      <c r="BX95" s="103" t="s">
        <v>5</v>
      </c>
      <c r="CL95" s="103" t="s">
        <v>1</v>
      </c>
      <c r="CM95" s="103" t="s">
        <v>86</v>
      </c>
    </row>
    <row r="96" spans="1:91" s="7" customFormat="1" ht="16.5" customHeight="1">
      <c r="A96" s="93" t="s">
        <v>80</v>
      </c>
      <c r="B96" s="94"/>
      <c r="C96" s="95"/>
      <c r="D96" s="286" t="s">
        <v>87</v>
      </c>
      <c r="E96" s="286"/>
      <c r="F96" s="286"/>
      <c r="G96" s="286"/>
      <c r="H96" s="286"/>
      <c r="I96" s="96"/>
      <c r="J96" s="286" t="s">
        <v>88</v>
      </c>
      <c r="K96" s="286"/>
      <c r="L96" s="286"/>
      <c r="M96" s="286"/>
      <c r="N96" s="286"/>
      <c r="O96" s="286"/>
      <c r="P96" s="286"/>
      <c r="Q96" s="286"/>
      <c r="R96" s="286"/>
      <c r="S96" s="286"/>
      <c r="T96" s="286"/>
      <c r="U96" s="286"/>
      <c r="V96" s="286"/>
      <c r="W96" s="286"/>
      <c r="X96" s="286"/>
      <c r="Y96" s="286"/>
      <c r="Z96" s="286"/>
      <c r="AA96" s="286"/>
      <c r="AB96" s="286"/>
      <c r="AC96" s="286"/>
      <c r="AD96" s="286"/>
      <c r="AE96" s="286"/>
      <c r="AF96" s="286"/>
      <c r="AG96" s="287">
        <f>'02 - VZT a klimatizace'!J30</f>
        <v>0</v>
      </c>
      <c r="AH96" s="288"/>
      <c r="AI96" s="288"/>
      <c r="AJ96" s="288"/>
      <c r="AK96" s="288"/>
      <c r="AL96" s="288"/>
      <c r="AM96" s="288"/>
      <c r="AN96" s="287">
        <f t="shared" si="0"/>
        <v>0</v>
      </c>
      <c r="AO96" s="288"/>
      <c r="AP96" s="288"/>
      <c r="AQ96" s="97" t="s">
        <v>83</v>
      </c>
      <c r="AR96" s="98"/>
      <c r="AS96" s="99">
        <v>0</v>
      </c>
      <c r="AT96" s="100">
        <f t="shared" si="1"/>
        <v>0</v>
      </c>
      <c r="AU96" s="101">
        <f>'02 - VZT a klimatizace'!P121</f>
        <v>0</v>
      </c>
      <c r="AV96" s="100">
        <f>'02 - VZT a klimatizace'!J33</f>
        <v>0</v>
      </c>
      <c r="AW96" s="100">
        <f>'02 - VZT a klimatizace'!J34</f>
        <v>0</v>
      </c>
      <c r="AX96" s="100">
        <f>'02 - VZT a klimatizace'!J35</f>
        <v>0</v>
      </c>
      <c r="AY96" s="100">
        <f>'02 - VZT a klimatizace'!J36</f>
        <v>0</v>
      </c>
      <c r="AZ96" s="100">
        <f>'02 - VZT a klimatizace'!F33</f>
        <v>0</v>
      </c>
      <c r="BA96" s="100">
        <f>'02 - VZT a klimatizace'!F34</f>
        <v>0</v>
      </c>
      <c r="BB96" s="100">
        <f>'02 - VZT a klimatizace'!F35</f>
        <v>0</v>
      </c>
      <c r="BC96" s="100">
        <f>'02 - VZT a klimatizace'!F36</f>
        <v>0</v>
      </c>
      <c r="BD96" s="102">
        <f>'02 - VZT a klimatizace'!F37</f>
        <v>0</v>
      </c>
      <c r="BT96" s="103" t="s">
        <v>84</v>
      </c>
      <c r="BV96" s="103" t="s">
        <v>78</v>
      </c>
      <c r="BW96" s="103" t="s">
        <v>89</v>
      </c>
      <c r="BX96" s="103" t="s">
        <v>5</v>
      </c>
      <c r="CL96" s="103" t="s">
        <v>1</v>
      </c>
      <c r="CM96" s="103" t="s">
        <v>86</v>
      </c>
    </row>
    <row r="97" spans="1:91" s="7" customFormat="1" ht="16.5" customHeight="1">
      <c r="A97" s="93" t="s">
        <v>80</v>
      </c>
      <c r="B97" s="94"/>
      <c r="C97" s="95"/>
      <c r="D97" s="286" t="s">
        <v>90</v>
      </c>
      <c r="E97" s="286"/>
      <c r="F97" s="286"/>
      <c r="G97" s="286"/>
      <c r="H97" s="286"/>
      <c r="I97" s="96"/>
      <c r="J97" s="286" t="s">
        <v>91</v>
      </c>
      <c r="K97" s="286"/>
      <c r="L97" s="286"/>
      <c r="M97" s="286"/>
      <c r="N97" s="286"/>
      <c r="O97" s="286"/>
      <c r="P97" s="286"/>
      <c r="Q97" s="286"/>
      <c r="R97" s="286"/>
      <c r="S97" s="286"/>
      <c r="T97" s="286"/>
      <c r="U97" s="286"/>
      <c r="V97" s="286"/>
      <c r="W97" s="286"/>
      <c r="X97" s="286"/>
      <c r="Y97" s="286"/>
      <c r="Z97" s="286"/>
      <c r="AA97" s="286"/>
      <c r="AB97" s="286"/>
      <c r="AC97" s="286"/>
      <c r="AD97" s="286"/>
      <c r="AE97" s="286"/>
      <c r="AF97" s="286"/>
      <c r="AG97" s="287">
        <f>'03 - ZTI'!J30</f>
        <v>0</v>
      </c>
      <c r="AH97" s="288"/>
      <c r="AI97" s="288"/>
      <c r="AJ97" s="288"/>
      <c r="AK97" s="288"/>
      <c r="AL97" s="288"/>
      <c r="AM97" s="288"/>
      <c r="AN97" s="287">
        <f t="shared" si="0"/>
        <v>0</v>
      </c>
      <c r="AO97" s="288"/>
      <c r="AP97" s="288"/>
      <c r="AQ97" s="97" t="s">
        <v>83</v>
      </c>
      <c r="AR97" s="98"/>
      <c r="AS97" s="99">
        <v>0</v>
      </c>
      <c r="AT97" s="100">
        <f t="shared" si="1"/>
        <v>0</v>
      </c>
      <c r="AU97" s="101">
        <f>'03 - ZTI'!P117</f>
        <v>0</v>
      </c>
      <c r="AV97" s="100">
        <f>'03 - ZTI'!J33</f>
        <v>0</v>
      </c>
      <c r="AW97" s="100">
        <f>'03 - ZTI'!J34</f>
        <v>0</v>
      </c>
      <c r="AX97" s="100">
        <f>'03 - ZTI'!J35</f>
        <v>0</v>
      </c>
      <c r="AY97" s="100">
        <f>'03 - ZTI'!J36</f>
        <v>0</v>
      </c>
      <c r="AZ97" s="100">
        <f>'03 - ZTI'!F33</f>
        <v>0</v>
      </c>
      <c r="BA97" s="100">
        <f>'03 - ZTI'!F34</f>
        <v>0</v>
      </c>
      <c r="BB97" s="100">
        <f>'03 - ZTI'!F35</f>
        <v>0</v>
      </c>
      <c r="BC97" s="100">
        <f>'03 - ZTI'!F36</f>
        <v>0</v>
      </c>
      <c r="BD97" s="102">
        <f>'03 - ZTI'!F37</f>
        <v>0</v>
      </c>
      <c r="BT97" s="103" t="s">
        <v>84</v>
      </c>
      <c r="BV97" s="103" t="s">
        <v>78</v>
      </c>
      <c r="BW97" s="103" t="s">
        <v>92</v>
      </c>
      <c r="BX97" s="103" t="s">
        <v>5</v>
      </c>
      <c r="CL97" s="103" t="s">
        <v>1</v>
      </c>
      <c r="CM97" s="103" t="s">
        <v>86</v>
      </c>
    </row>
    <row r="98" spans="1:91" s="7" customFormat="1" ht="16.5" customHeight="1">
      <c r="A98" s="93" t="s">
        <v>80</v>
      </c>
      <c r="B98" s="94"/>
      <c r="C98" s="95"/>
      <c r="D98" s="286" t="s">
        <v>93</v>
      </c>
      <c r="E98" s="286"/>
      <c r="F98" s="286"/>
      <c r="G98" s="286"/>
      <c r="H98" s="286"/>
      <c r="I98" s="96"/>
      <c r="J98" s="286" t="s">
        <v>94</v>
      </c>
      <c r="K98" s="286"/>
      <c r="L98" s="286"/>
      <c r="M98" s="286"/>
      <c r="N98" s="286"/>
      <c r="O98" s="286"/>
      <c r="P98" s="286"/>
      <c r="Q98" s="286"/>
      <c r="R98" s="286"/>
      <c r="S98" s="286"/>
      <c r="T98" s="286"/>
      <c r="U98" s="286"/>
      <c r="V98" s="286"/>
      <c r="W98" s="286"/>
      <c r="X98" s="286"/>
      <c r="Y98" s="286"/>
      <c r="Z98" s="286"/>
      <c r="AA98" s="286"/>
      <c r="AB98" s="286"/>
      <c r="AC98" s="286"/>
      <c r="AD98" s="286"/>
      <c r="AE98" s="286"/>
      <c r="AF98" s="286"/>
      <c r="AG98" s="287">
        <f>'04 - Silnoproudé rozvody'!J30</f>
        <v>0</v>
      </c>
      <c r="AH98" s="288"/>
      <c r="AI98" s="288"/>
      <c r="AJ98" s="288"/>
      <c r="AK98" s="288"/>
      <c r="AL98" s="288"/>
      <c r="AM98" s="288"/>
      <c r="AN98" s="287">
        <f t="shared" si="0"/>
        <v>0</v>
      </c>
      <c r="AO98" s="288"/>
      <c r="AP98" s="288"/>
      <c r="AQ98" s="97" t="s">
        <v>83</v>
      </c>
      <c r="AR98" s="98"/>
      <c r="AS98" s="99">
        <v>0</v>
      </c>
      <c r="AT98" s="100">
        <f t="shared" si="1"/>
        <v>0</v>
      </c>
      <c r="AU98" s="101">
        <f>'04 - Silnoproudé rozvody'!P119</f>
        <v>0</v>
      </c>
      <c r="AV98" s="100">
        <f>'04 - Silnoproudé rozvody'!J33</f>
        <v>0</v>
      </c>
      <c r="AW98" s="100">
        <f>'04 - Silnoproudé rozvody'!J34</f>
        <v>0</v>
      </c>
      <c r="AX98" s="100">
        <f>'04 - Silnoproudé rozvody'!J35</f>
        <v>0</v>
      </c>
      <c r="AY98" s="100">
        <f>'04 - Silnoproudé rozvody'!J36</f>
        <v>0</v>
      </c>
      <c r="AZ98" s="100">
        <f>'04 - Silnoproudé rozvody'!F33</f>
        <v>0</v>
      </c>
      <c r="BA98" s="100">
        <f>'04 - Silnoproudé rozvody'!F34</f>
        <v>0</v>
      </c>
      <c r="BB98" s="100">
        <f>'04 - Silnoproudé rozvody'!F35</f>
        <v>0</v>
      </c>
      <c r="BC98" s="100">
        <f>'04 - Silnoproudé rozvody'!F36</f>
        <v>0</v>
      </c>
      <c r="BD98" s="102">
        <f>'04 - Silnoproudé rozvody'!F37</f>
        <v>0</v>
      </c>
      <c r="BT98" s="103" t="s">
        <v>84</v>
      </c>
      <c r="BV98" s="103" t="s">
        <v>78</v>
      </c>
      <c r="BW98" s="103" t="s">
        <v>95</v>
      </c>
      <c r="BX98" s="103" t="s">
        <v>5</v>
      </c>
      <c r="CL98" s="103" t="s">
        <v>1</v>
      </c>
      <c r="CM98" s="103" t="s">
        <v>86</v>
      </c>
    </row>
    <row r="99" spans="1:91" s="7" customFormat="1" ht="16.5" customHeight="1">
      <c r="A99" s="93" t="s">
        <v>80</v>
      </c>
      <c r="B99" s="94"/>
      <c r="C99" s="95"/>
      <c r="D99" s="286" t="s">
        <v>96</v>
      </c>
      <c r="E99" s="286"/>
      <c r="F99" s="286"/>
      <c r="G99" s="286"/>
      <c r="H99" s="286"/>
      <c r="I99" s="96"/>
      <c r="J99" s="286" t="s">
        <v>97</v>
      </c>
      <c r="K99" s="286"/>
      <c r="L99" s="286"/>
      <c r="M99" s="286"/>
      <c r="N99" s="286"/>
      <c r="O99" s="286"/>
      <c r="P99" s="286"/>
      <c r="Q99" s="286"/>
      <c r="R99" s="286"/>
      <c r="S99" s="286"/>
      <c r="T99" s="286"/>
      <c r="U99" s="286"/>
      <c r="V99" s="286"/>
      <c r="W99" s="286"/>
      <c r="X99" s="286"/>
      <c r="Y99" s="286"/>
      <c r="Z99" s="286"/>
      <c r="AA99" s="286"/>
      <c r="AB99" s="286"/>
      <c r="AC99" s="286"/>
      <c r="AD99" s="286"/>
      <c r="AE99" s="286"/>
      <c r="AF99" s="286"/>
      <c r="AG99" s="287">
        <f>'05 - VRN'!J30</f>
        <v>0</v>
      </c>
      <c r="AH99" s="288"/>
      <c r="AI99" s="288"/>
      <c r="AJ99" s="288"/>
      <c r="AK99" s="288"/>
      <c r="AL99" s="288"/>
      <c r="AM99" s="288"/>
      <c r="AN99" s="287">
        <f t="shared" si="0"/>
        <v>0</v>
      </c>
      <c r="AO99" s="288"/>
      <c r="AP99" s="288"/>
      <c r="AQ99" s="97" t="s">
        <v>83</v>
      </c>
      <c r="AR99" s="98"/>
      <c r="AS99" s="104">
        <v>0</v>
      </c>
      <c r="AT99" s="105">
        <f t="shared" si="1"/>
        <v>0</v>
      </c>
      <c r="AU99" s="106">
        <f>'05 - VRN'!P122</f>
        <v>0</v>
      </c>
      <c r="AV99" s="105">
        <f>'05 - VRN'!J33</f>
        <v>0</v>
      </c>
      <c r="AW99" s="105">
        <f>'05 - VRN'!J34</f>
        <v>0</v>
      </c>
      <c r="AX99" s="105">
        <f>'05 - VRN'!J35</f>
        <v>0</v>
      </c>
      <c r="AY99" s="105">
        <f>'05 - VRN'!J36</f>
        <v>0</v>
      </c>
      <c r="AZ99" s="105">
        <f>'05 - VRN'!F33</f>
        <v>0</v>
      </c>
      <c r="BA99" s="105">
        <f>'05 - VRN'!F34</f>
        <v>0</v>
      </c>
      <c r="BB99" s="105">
        <f>'05 - VRN'!F35</f>
        <v>0</v>
      </c>
      <c r="BC99" s="105">
        <f>'05 - VRN'!F36</f>
        <v>0</v>
      </c>
      <c r="BD99" s="107">
        <f>'05 - VRN'!F37</f>
        <v>0</v>
      </c>
      <c r="BT99" s="103" t="s">
        <v>84</v>
      </c>
      <c r="BV99" s="103" t="s">
        <v>78</v>
      </c>
      <c r="BW99" s="103" t="s">
        <v>98</v>
      </c>
      <c r="BX99" s="103" t="s">
        <v>5</v>
      </c>
      <c r="CL99" s="103" t="s">
        <v>1</v>
      </c>
      <c r="CM99" s="103" t="s">
        <v>86</v>
      </c>
    </row>
    <row r="100" spans="1:91" s="2" customFormat="1" ht="30" customHeight="1">
      <c r="A100" s="34"/>
      <c r="B100" s="35"/>
      <c r="C100" s="36"/>
      <c r="D100" s="36"/>
      <c r="E100" s="36"/>
      <c r="F100" s="36"/>
      <c r="G100" s="36"/>
      <c r="H100" s="36"/>
      <c r="I100" s="36"/>
      <c r="J100" s="36"/>
      <c r="K100" s="36"/>
      <c r="L100" s="36"/>
      <c r="M100" s="36"/>
      <c r="N100" s="36"/>
      <c r="O100" s="36"/>
      <c r="P100" s="36"/>
      <c r="Q100" s="36"/>
      <c r="R100" s="36"/>
      <c r="S100" s="36"/>
      <c r="T100" s="36"/>
      <c r="U100" s="36"/>
      <c r="V100" s="36"/>
      <c r="W100" s="36"/>
      <c r="X100" s="36"/>
      <c r="Y100" s="36"/>
      <c r="Z100" s="36"/>
      <c r="AA100" s="36"/>
      <c r="AB100" s="36"/>
      <c r="AC100" s="36"/>
      <c r="AD100" s="36"/>
      <c r="AE100" s="36"/>
      <c r="AF100" s="36"/>
      <c r="AG100" s="36"/>
      <c r="AH100" s="36"/>
      <c r="AI100" s="36"/>
      <c r="AJ100" s="36"/>
      <c r="AK100" s="36"/>
      <c r="AL100" s="36"/>
      <c r="AM100" s="36"/>
      <c r="AN100" s="36"/>
      <c r="AO100" s="36"/>
      <c r="AP100" s="36"/>
      <c r="AQ100" s="36"/>
      <c r="AR100" s="39"/>
      <c r="AS100" s="34"/>
      <c r="AT100" s="34"/>
      <c r="AU100" s="34"/>
      <c r="AV100" s="34"/>
      <c r="AW100" s="34"/>
      <c r="AX100" s="34"/>
      <c r="AY100" s="34"/>
      <c r="AZ100" s="34"/>
      <c r="BA100" s="34"/>
      <c r="BB100" s="34"/>
      <c r="BC100" s="34"/>
      <c r="BD100" s="34"/>
      <c r="BE100" s="34"/>
    </row>
    <row r="101" spans="1:91" s="2" customFormat="1" ht="6.95" customHeight="1">
      <c r="A101" s="34"/>
      <c r="B101" s="54"/>
      <c r="C101" s="55"/>
      <c r="D101" s="55"/>
      <c r="E101" s="55"/>
      <c r="F101" s="55"/>
      <c r="G101" s="55"/>
      <c r="H101" s="55"/>
      <c r="I101" s="55"/>
      <c r="J101" s="55"/>
      <c r="K101" s="55"/>
      <c r="L101" s="55"/>
      <c r="M101" s="55"/>
      <c r="N101" s="55"/>
      <c r="O101" s="55"/>
      <c r="P101" s="55"/>
      <c r="Q101" s="55"/>
      <c r="R101" s="55"/>
      <c r="S101" s="55"/>
      <c r="T101" s="55"/>
      <c r="U101" s="55"/>
      <c r="V101" s="55"/>
      <c r="W101" s="55"/>
      <c r="X101" s="55"/>
      <c r="Y101" s="55"/>
      <c r="Z101" s="55"/>
      <c r="AA101" s="55"/>
      <c r="AB101" s="55"/>
      <c r="AC101" s="55"/>
      <c r="AD101" s="55"/>
      <c r="AE101" s="55"/>
      <c r="AF101" s="55"/>
      <c r="AG101" s="55"/>
      <c r="AH101" s="55"/>
      <c r="AI101" s="55"/>
      <c r="AJ101" s="55"/>
      <c r="AK101" s="55"/>
      <c r="AL101" s="55"/>
      <c r="AM101" s="55"/>
      <c r="AN101" s="55"/>
      <c r="AO101" s="55"/>
      <c r="AP101" s="55"/>
      <c r="AQ101" s="55"/>
      <c r="AR101" s="39"/>
      <c r="AS101" s="34"/>
      <c r="AT101" s="34"/>
      <c r="AU101" s="34"/>
      <c r="AV101" s="34"/>
      <c r="AW101" s="34"/>
      <c r="AX101" s="34"/>
      <c r="AY101" s="34"/>
      <c r="AZ101" s="34"/>
      <c r="BA101" s="34"/>
      <c r="BB101" s="34"/>
      <c r="BC101" s="34"/>
      <c r="BD101" s="34"/>
      <c r="BE101" s="34"/>
    </row>
  </sheetData>
  <sheetProtection algorithmName="SHA-512" hashValue="rfBHBOzUs9D9N388KXCmQOY6Bd1v8cKsQ4htNorpjtJPZ4EAO42CWDrdfHy2Dd/CRWf8/k8nE7s8eAo6e+Mifg==" saltValue="evqThcBKOX92DeUg6r1NLnJ8gCX1wXjgPWcevYEw3dzp5nP1pviWUZfH0+GUw7tydgZwbSaWHx5i+DsTTxpV9g==" spinCount="100000" sheet="1" objects="1" scenarios="1" formatColumns="0" formatRows="0"/>
  <mergeCells count="58">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O85"/>
    <mergeCell ref="AM87:AN87"/>
    <mergeCell ref="AM89:AP89"/>
    <mergeCell ref="AS89:AT91"/>
    <mergeCell ref="AM90:AP90"/>
  </mergeCells>
  <hyperlinks>
    <hyperlink ref="A95" location="'01 - ASŘ'!C2" display="/"/>
    <hyperlink ref="A96" location="'02 - VZT a klimatizace'!C2" display="/"/>
    <hyperlink ref="A97" location="'03 - ZTI'!C2" display="/"/>
    <hyperlink ref="A98" location="'04 - Silnoproudé rozvody'!C2" display="/"/>
    <hyperlink ref="A99" location="'05 - VRN'!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2"/>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10"/>
      <c r="M2" s="310"/>
      <c r="N2" s="310"/>
      <c r="O2" s="310"/>
      <c r="P2" s="310"/>
      <c r="Q2" s="310"/>
      <c r="R2" s="310"/>
      <c r="S2" s="310"/>
      <c r="T2" s="310"/>
      <c r="U2" s="310"/>
      <c r="V2" s="310"/>
      <c r="AT2" s="17" t="s">
        <v>85</v>
      </c>
    </row>
    <row r="3" spans="1:46" s="1" customFormat="1" ht="6.95" customHeight="1">
      <c r="B3" s="109"/>
      <c r="C3" s="110"/>
      <c r="D3" s="110"/>
      <c r="E3" s="110"/>
      <c r="F3" s="110"/>
      <c r="G3" s="110"/>
      <c r="H3" s="110"/>
      <c r="I3" s="111"/>
      <c r="J3" s="110"/>
      <c r="K3" s="110"/>
      <c r="L3" s="20"/>
      <c r="AT3" s="17" t="s">
        <v>86</v>
      </c>
    </row>
    <row r="4" spans="1:46" s="1" customFormat="1" ht="24.95" customHeight="1">
      <c r="B4" s="20"/>
      <c r="D4" s="112" t="s">
        <v>99</v>
      </c>
      <c r="I4" s="108"/>
      <c r="L4" s="20"/>
      <c r="M4" s="113" t="s">
        <v>10</v>
      </c>
      <c r="AT4" s="17" t="s">
        <v>4</v>
      </c>
    </row>
    <row r="5" spans="1:46" s="1" customFormat="1" ht="6.95" customHeight="1">
      <c r="B5" s="20"/>
      <c r="I5" s="108"/>
      <c r="L5" s="20"/>
    </row>
    <row r="6" spans="1:46" s="1" customFormat="1" ht="12" customHeight="1">
      <c r="B6" s="20"/>
      <c r="D6" s="114" t="s">
        <v>16</v>
      </c>
      <c r="I6" s="108"/>
      <c r="L6" s="20"/>
    </row>
    <row r="7" spans="1:46" s="1" customFormat="1" ht="23.25" customHeight="1">
      <c r="B7" s="20"/>
      <c r="E7" s="311" t="str">
        <f>'Rekapitulace stavby'!K6</f>
        <v>BrnoKounicova26 - Umístění klimatizačních jednotek na pracoviště I etapa</v>
      </c>
      <c r="F7" s="312"/>
      <c r="G7" s="312"/>
      <c r="H7" s="312"/>
      <c r="I7" s="108"/>
      <c r="L7" s="20"/>
    </row>
    <row r="8" spans="1:46" s="2" customFormat="1" ht="12" customHeight="1">
      <c r="A8" s="34"/>
      <c r="B8" s="39"/>
      <c r="C8" s="34"/>
      <c r="D8" s="114" t="s">
        <v>100</v>
      </c>
      <c r="E8" s="34"/>
      <c r="F8" s="34"/>
      <c r="G8" s="34"/>
      <c r="H8" s="34"/>
      <c r="I8" s="115"/>
      <c r="J8" s="34"/>
      <c r="K8" s="34"/>
      <c r="L8" s="51"/>
      <c r="S8" s="34"/>
      <c r="T8" s="34"/>
      <c r="U8" s="34"/>
      <c r="V8" s="34"/>
      <c r="W8" s="34"/>
      <c r="X8" s="34"/>
      <c r="Y8" s="34"/>
      <c r="Z8" s="34"/>
      <c r="AA8" s="34"/>
      <c r="AB8" s="34"/>
      <c r="AC8" s="34"/>
      <c r="AD8" s="34"/>
      <c r="AE8" s="34"/>
    </row>
    <row r="9" spans="1:46" s="2" customFormat="1" ht="16.5" customHeight="1">
      <c r="A9" s="34"/>
      <c r="B9" s="39"/>
      <c r="C9" s="34"/>
      <c r="D9" s="34"/>
      <c r="E9" s="313" t="s">
        <v>101</v>
      </c>
      <c r="F9" s="314"/>
      <c r="G9" s="314"/>
      <c r="H9" s="314"/>
      <c r="I9" s="115"/>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4" t="s">
        <v>20</v>
      </c>
      <c r="E12" s="34"/>
      <c r="F12" s="116" t="s">
        <v>21</v>
      </c>
      <c r="G12" s="34"/>
      <c r="H12" s="34"/>
      <c r="I12" s="117" t="s">
        <v>22</v>
      </c>
      <c r="J12" s="118" t="str">
        <f>'Rekapitulace stavby'!AN8</f>
        <v>19. 6. 2020</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4" t="s">
        <v>24</v>
      </c>
      <c r="E14" s="34"/>
      <c r="F14" s="34"/>
      <c r="G14" s="34"/>
      <c r="H14" s="34"/>
      <c r="I14" s="117" t="s">
        <v>25</v>
      </c>
      <c r="J14" s="116"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6" t="s">
        <v>27</v>
      </c>
      <c r="F15" s="34"/>
      <c r="G15" s="34"/>
      <c r="H15" s="34"/>
      <c r="I15" s="117" t="s">
        <v>28</v>
      </c>
      <c r="J15" s="116"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4" t="s">
        <v>30</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15" t="str">
        <f>'Rekapitulace stavby'!E14</f>
        <v>Vyplň údaj</v>
      </c>
      <c r="F18" s="316"/>
      <c r="G18" s="316"/>
      <c r="H18" s="316"/>
      <c r="I18" s="117" t="s">
        <v>28</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4" t="s">
        <v>32</v>
      </c>
      <c r="E20" s="34"/>
      <c r="F20" s="34"/>
      <c r="G20" s="34"/>
      <c r="H20" s="34"/>
      <c r="I20" s="117" t="s">
        <v>25</v>
      </c>
      <c r="J20" s="116"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6" t="s">
        <v>21</v>
      </c>
      <c r="F21" s="34"/>
      <c r="G21" s="34"/>
      <c r="H21" s="34"/>
      <c r="I21" s="117" t="s">
        <v>28</v>
      </c>
      <c r="J21" s="116"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4" t="s">
        <v>34</v>
      </c>
      <c r="E23" s="34"/>
      <c r="F23" s="34"/>
      <c r="G23" s="34"/>
      <c r="H23" s="34"/>
      <c r="I23" s="117" t="s">
        <v>25</v>
      </c>
      <c r="J23" s="116"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6" t="s">
        <v>21</v>
      </c>
      <c r="F24" s="34"/>
      <c r="G24" s="34"/>
      <c r="H24" s="34"/>
      <c r="I24" s="117" t="s">
        <v>28</v>
      </c>
      <c r="J24" s="116"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4" t="s">
        <v>35</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customHeight="1">
      <c r="A27" s="119"/>
      <c r="B27" s="120"/>
      <c r="C27" s="119"/>
      <c r="D27" s="119"/>
      <c r="E27" s="317" t="s">
        <v>1</v>
      </c>
      <c r="F27" s="317"/>
      <c r="G27" s="317"/>
      <c r="H27" s="317"/>
      <c r="I27" s="121"/>
      <c r="J27" s="119"/>
      <c r="K27" s="119"/>
      <c r="L27" s="122"/>
      <c r="S27" s="119"/>
      <c r="T27" s="119"/>
      <c r="U27" s="119"/>
      <c r="V27" s="119"/>
      <c r="W27" s="119"/>
      <c r="X27" s="119"/>
      <c r="Y27" s="119"/>
      <c r="Z27" s="119"/>
      <c r="AA27" s="119"/>
      <c r="AB27" s="119"/>
      <c r="AC27" s="119"/>
      <c r="AD27" s="119"/>
      <c r="AE27" s="119"/>
    </row>
    <row r="28" spans="1:31" s="2" customFormat="1" ht="6.95"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customHeight="1">
      <c r="A30" s="34"/>
      <c r="B30" s="39"/>
      <c r="C30" s="34"/>
      <c r="D30" s="125" t="s">
        <v>36</v>
      </c>
      <c r="E30" s="34"/>
      <c r="F30" s="34"/>
      <c r="G30" s="34"/>
      <c r="H30" s="34"/>
      <c r="I30" s="115"/>
      <c r="J30" s="126">
        <f>ROUND(J128,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7" t="s">
        <v>38</v>
      </c>
      <c r="G32" s="34"/>
      <c r="H32" s="34"/>
      <c r="I32" s="128" t="s">
        <v>37</v>
      </c>
      <c r="J32" s="127" t="s">
        <v>39</v>
      </c>
      <c r="K32" s="34"/>
      <c r="L32" s="51"/>
      <c r="S32" s="34"/>
      <c r="T32" s="34"/>
      <c r="U32" s="34"/>
      <c r="V32" s="34"/>
      <c r="W32" s="34"/>
      <c r="X32" s="34"/>
      <c r="Y32" s="34"/>
      <c r="Z32" s="34"/>
      <c r="AA32" s="34"/>
      <c r="AB32" s="34"/>
      <c r="AC32" s="34"/>
      <c r="AD32" s="34"/>
      <c r="AE32" s="34"/>
    </row>
    <row r="33" spans="1:31" s="2" customFormat="1" ht="14.45" customHeight="1">
      <c r="A33" s="34"/>
      <c r="B33" s="39"/>
      <c r="C33" s="34"/>
      <c r="D33" s="129" t="s">
        <v>40</v>
      </c>
      <c r="E33" s="114" t="s">
        <v>41</v>
      </c>
      <c r="F33" s="130">
        <f>ROUND((SUM(BE128:BE241)),  2)</f>
        <v>0</v>
      </c>
      <c r="G33" s="34"/>
      <c r="H33" s="34"/>
      <c r="I33" s="131">
        <v>0.21</v>
      </c>
      <c r="J33" s="130">
        <f>ROUND(((SUM(BE128:BE241))*I33),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4" t="s">
        <v>42</v>
      </c>
      <c r="F34" s="130">
        <f>ROUND((SUM(BF128:BF241)),  2)</f>
        <v>0</v>
      </c>
      <c r="G34" s="34"/>
      <c r="H34" s="34"/>
      <c r="I34" s="131">
        <v>0.15</v>
      </c>
      <c r="J34" s="130">
        <f>ROUND(((SUM(BF128:BF241))*I34),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43</v>
      </c>
      <c r="F35" s="130">
        <f>ROUND((SUM(BG128:BG241)),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44</v>
      </c>
      <c r="F36" s="130">
        <f>ROUND((SUM(BH128:BH241)),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45</v>
      </c>
      <c r="F37" s="130">
        <f>ROUND((SUM(BI128:BI241)),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customHeight="1">
      <c r="A39" s="34"/>
      <c r="B39" s="39"/>
      <c r="C39" s="132"/>
      <c r="D39" s="133" t="s">
        <v>46</v>
      </c>
      <c r="E39" s="134"/>
      <c r="F39" s="134"/>
      <c r="G39" s="135" t="s">
        <v>47</v>
      </c>
      <c r="H39" s="136" t="s">
        <v>48</v>
      </c>
      <c r="I39" s="137"/>
      <c r="J39" s="138">
        <f>SUM(J30:J37)</f>
        <v>0</v>
      </c>
      <c r="K39" s="139"/>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customHeight="1">
      <c r="B41" s="20"/>
      <c r="I41" s="108"/>
      <c r="L41" s="20"/>
    </row>
    <row r="42" spans="1:31" s="1" customFormat="1" ht="14.45" customHeight="1">
      <c r="B42" s="20"/>
      <c r="I42" s="108"/>
      <c r="L42" s="20"/>
    </row>
    <row r="43" spans="1:31" s="1" customFormat="1" ht="14.45" customHeight="1">
      <c r="B43" s="20"/>
      <c r="I43" s="108"/>
      <c r="L43" s="20"/>
    </row>
    <row r="44" spans="1:31" s="1" customFormat="1" ht="14.45" customHeight="1">
      <c r="B44" s="20"/>
      <c r="I44" s="108"/>
      <c r="L44" s="20"/>
    </row>
    <row r="45" spans="1:31" s="1" customFormat="1" ht="14.45" customHeight="1">
      <c r="B45" s="20"/>
      <c r="I45" s="108"/>
      <c r="L45" s="20"/>
    </row>
    <row r="46" spans="1:31" s="1" customFormat="1" ht="14.45" customHeight="1">
      <c r="B46" s="20"/>
      <c r="I46" s="108"/>
      <c r="L46" s="20"/>
    </row>
    <row r="47" spans="1:31" s="1" customFormat="1" ht="14.45" customHeight="1">
      <c r="B47" s="20"/>
      <c r="I47" s="108"/>
      <c r="L47" s="20"/>
    </row>
    <row r="48" spans="1:31" s="1" customFormat="1" ht="14.45" customHeight="1">
      <c r="B48" s="20"/>
      <c r="I48" s="108"/>
      <c r="L48" s="20"/>
    </row>
    <row r="49" spans="1:31" s="1" customFormat="1" ht="14.45" customHeight="1">
      <c r="B49" s="20"/>
      <c r="I49" s="108"/>
      <c r="L49" s="20"/>
    </row>
    <row r="50" spans="1:31" s="2" customFormat="1" ht="14.45" customHeight="1">
      <c r="B50" s="51"/>
      <c r="D50" s="140" t="s">
        <v>49</v>
      </c>
      <c r="E50" s="141"/>
      <c r="F50" s="141"/>
      <c r="G50" s="140" t="s">
        <v>50</v>
      </c>
      <c r="H50" s="141"/>
      <c r="I50" s="142"/>
      <c r="J50" s="141"/>
      <c r="K50" s="141"/>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3" t="s">
        <v>51</v>
      </c>
      <c r="E61" s="144"/>
      <c r="F61" s="145" t="s">
        <v>52</v>
      </c>
      <c r="G61" s="143" t="s">
        <v>51</v>
      </c>
      <c r="H61" s="144"/>
      <c r="I61" s="146"/>
      <c r="J61" s="147" t="s">
        <v>52</v>
      </c>
      <c r="K61" s="144"/>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40" t="s">
        <v>53</v>
      </c>
      <c r="E65" s="148"/>
      <c r="F65" s="148"/>
      <c r="G65" s="140" t="s">
        <v>54</v>
      </c>
      <c r="H65" s="148"/>
      <c r="I65" s="149"/>
      <c r="J65" s="148"/>
      <c r="K65" s="14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3" t="s">
        <v>51</v>
      </c>
      <c r="E76" s="144"/>
      <c r="F76" s="145" t="s">
        <v>52</v>
      </c>
      <c r="G76" s="143" t="s">
        <v>51</v>
      </c>
      <c r="H76" s="144"/>
      <c r="I76" s="146"/>
      <c r="J76" s="147" t="s">
        <v>52</v>
      </c>
      <c r="K76" s="144"/>
      <c r="L76" s="51"/>
      <c r="S76" s="34"/>
      <c r="T76" s="34"/>
      <c r="U76" s="34"/>
      <c r="V76" s="34"/>
      <c r="W76" s="34"/>
      <c r="X76" s="34"/>
      <c r="Y76" s="34"/>
      <c r="Z76" s="34"/>
      <c r="AA76" s="34"/>
      <c r="AB76" s="34"/>
      <c r="AC76" s="34"/>
      <c r="AD76" s="34"/>
      <c r="AE76" s="34"/>
    </row>
    <row r="77" spans="1:31" s="2" customFormat="1" ht="14.45"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81" spans="1:47" s="2" customFormat="1" ht="6.95"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customHeight="1">
      <c r="A82" s="34"/>
      <c r="B82" s="35"/>
      <c r="C82" s="23" t="s">
        <v>102</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23.25" customHeight="1">
      <c r="A85" s="34"/>
      <c r="B85" s="35"/>
      <c r="C85" s="36"/>
      <c r="D85" s="36"/>
      <c r="E85" s="318" t="str">
        <f>E7</f>
        <v>BrnoKounicova26 - Umístění klimatizačních jednotek na pracoviště I etapa</v>
      </c>
      <c r="F85" s="319"/>
      <c r="G85" s="319"/>
      <c r="H85" s="319"/>
      <c r="I85" s="115"/>
      <c r="J85" s="36"/>
      <c r="K85" s="36"/>
      <c r="L85" s="51"/>
      <c r="S85" s="34"/>
      <c r="T85" s="34"/>
      <c r="U85" s="34"/>
      <c r="V85" s="34"/>
      <c r="W85" s="34"/>
      <c r="X85" s="34"/>
      <c r="Y85" s="34"/>
      <c r="Z85" s="34"/>
      <c r="AA85" s="34"/>
      <c r="AB85" s="34"/>
      <c r="AC85" s="34"/>
      <c r="AD85" s="34"/>
      <c r="AE85" s="34"/>
    </row>
    <row r="86" spans="1:47" s="2" customFormat="1" ht="12" customHeight="1">
      <c r="A86" s="34"/>
      <c r="B86" s="35"/>
      <c r="C86" s="29" t="s">
        <v>100</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70" t="str">
        <f>E9</f>
        <v>01 - ASŘ</v>
      </c>
      <c r="F87" s="320"/>
      <c r="G87" s="320"/>
      <c r="H87" s="320"/>
      <c r="I87" s="115"/>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117" t="s">
        <v>22</v>
      </c>
      <c r="J89" s="66" t="str">
        <f>IF(J12="","",J12)</f>
        <v>19. 6. 2020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železnic,státní organizace</v>
      </c>
      <c r="G91" s="36"/>
      <c r="H91" s="36"/>
      <c r="I91" s="117"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117" t="s">
        <v>34</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customHeight="1">
      <c r="A94" s="34"/>
      <c r="B94" s="35"/>
      <c r="C94" s="156" t="s">
        <v>103</v>
      </c>
      <c r="D94" s="157"/>
      <c r="E94" s="157"/>
      <c r="F94" s="157"/>
      <c r="G94" s="157"/>
      <c r="H94" s="157"/>
      <c r="I94" s="158"/>
      <c r="J94" s="159" t="s">
        <v>104</v>
      </c>
      <c r="K94" s="157"/>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customHeight="1">
      <c r="A96" s="34"/>
      <c r="B96" s="35"/>
      <c r="C96" s="160" t="s">
        <v>105</v>
      </c>
      <c r="D96" s="36"/>
      <c r="E96" s="36"/>
      <c r="F96" s="36"/>
      <c r="G96" s="36"/>
      <c r="H96" s="36"/>
      <c r="I96" s="115"/>
      <c r="J96" s="84">
        <f>J128</f>
        <v>0</v>
      </c>
      <c r="K96" s="36"/>
      <c r="L96" s="51"/>
      <c r="S96" s="34"/>
      <c r="T96" s="34"/>
      <c r="U96" s="34"/>
      <c r="V96" s="34"/>
      <c r="W96" s="34"/>
      <c r="X96" s="34"/>
      <c r="Y96" s="34"/>
      <c r="Z96" s="34"/>
      <c r="AA96" s="34"/>
      <c r="AB96" s="34"/>
      <c r="AC96" s="34"/>
      <c r="AD96" s="34"/>
      <c r="AE96" s="34"/>
      <c r="AU96" s="17" t="s">
        <v>106</v>
      </c>
    </row>
    <row r="97" spans="1:31" s="9" customFormat="1" ht="24.95" customHeight="1">
      <c r="B97" s="161"/>
      <c r="C97" s="162"/>
      <c r="D97" s="163" t="s">
        <v>107</v>
      </c>
      <c r="E97" s="164"/>
      <c r="F97" s="164"/>
      <c r="G97" s="164"/>
      <c r="H97" s="164"/>
      <c r="I97" s="165"/>
      <c r="J97" s="166">
        <f>J129</f>
        <v>0</v>
      </c>
      <c r="K97" s="162"/>
      <c r="L97" s="167"/>
    </row>
    <row r="98" spans="1:31" s="10" customFormat="1" ht="19.899999999999999" customHeight="1">
      <c r="B98" s="168"/>
      <c r="C98" s="169"/>
      <c r="D98" s="170" t="s">
        <v>108</v>
      </c>
      <c r="E98" s="171"/>
      <c r="F98" s="171"/>
      <c r="G98" s="171"/>
      <c r="H98" s="171"/>
      <c r="I98" s="172"/>
      <c r="J98" s="173">
        <f>J130</f>
        <v>0</v>
      </c>
      <c r="K98" s="169"/>
      <c r="L98" s="174"/>
    </row>
    <row r="99" spans="1:31" s="10" customFormat="1" ht="19.899999999999999" customHeight="1">
      <c r="B99" s="168"/>
      <c r="C99" s="169"/>
      <c r="D99" s="170" t="s">
        <v>109</v>
      </c>
      <c r="E99" s="171"/>
      <c r="F99" s="171"/>
      <c r="G99" s="171"/>
      <c r="H99" s="171"/>
      <c r="I99" s="172"/>
      <c r="J99" s="173">
        <f>J146</f>
        <v>0</v>
      </c>
      <c r="K99" s="169"/>
      <c r="L99" s="174"/>
    </row>
    <row r="100" spans="1:31" s="10" customFormat="1" ht="19.899999999999999" customHeight="1">
      <c r="B100" s="168"/>
      <c r="C100" s="169"/>
      <c r="D100" s="170" t="s">
        <v>110</v>
      </c>
      <c r="E100" s="171"/>
      <c r="F100" s="171"/>
      <c r="G100" s="171"/>
      <c r="H100" s="171"/>
      <c r="I100" s="172"/>
      <c r="J100" s="173">
        <f>J168</f>
        <v>0</v>
      </c>
      <c r="K100" s="169"/>
      <c r="L100" s="174"/>
    </row>
    <row r="101" spans="1:31" s="10" customFormat="1" ht="19.899999999999999" customHeight="1">
      <c r="B101" s="168"/>
      <c r="C101" s="169"/>
      <c r="D101" s="170" t="s">
        <v>111</v>
      </c>
      <c r="E101" s="171"/>
      <c r="F101" s="171"/>
      <c r="G101" s="171"/>
      <c r="H101" s="171"/>
      <c r="I101" s="172"/>
      <c r="J101" s="173">
        <f>J184</f>
        <v>0</v>
      </c>
      <c r="K101" s="169"/>
      <c r="L101" s="174"/>
    </row>
    <row r="102" spans="1:31" s="10" customFormat="1" ht="19.899999999999999" customHeight="1">
      <c r="B102" s="168"/>
      <c r="C102" s="169"/>
      <c r="D102" s="170" t="s">
        <v>112</v>
      </c>
      <c r="E102" s="171"/>
      <c r="F102" s="171"/>
      <c r="G102" s="171"/>
      <c r="H102" s="171"/>
      <c r="I102" s="172"/>
      <c r="J102" s="173">
        <f>J198</f>
        <v>0</v>
      </c>
      <c r="K102" s="169"/>
      <c r="L102" s="174"/>
    </row>
    <row r="103" spans="1:31" s="9" customFormat="1" ht="24.95" customHeight="1">
      <c r="B103" s="161"/>
      <c r="C103" s="162"/>
      <c r="D103" s="163" t="s">
        <v>113</v>
      </c>
      <c r="E103" s="164"/>
      <c r="F103" s="164"/>
      <c r="G103" s="164"/>
      <c r="H103" s="164"/>
      <c r="I103" s="165"/>
      <c r="J103" s="166">
        <f>J201</f>
        <v>0</v>
      </c>
      <c r="K103" s="162"/>
      <c r="L103" s="167"/>
    </row>
    <row r="104" spans="1:31" s="10" customFormat="1" ht="19.899999999999999" customHeight="1">
      <c r="B104" s="168"/>
      <c r="C104" s="169"/>
      <c r="D104" s="170" t="s">
        <v>114</v>
      </c>
      <c r="E104" s="171"/>
      <c r="F104" s="171"/>
      <c r="G104" s="171"/>
      <c r="H104" s="171"/>
      <c r="I104" s="172"/>
      <c r="J104" s="173">
        <f>J202</f>
        <v>0</v>
      </c>
      <c r="K104" s="169"/>
      <c r="L104" s="174"/>
    </row>
    <row r="105" spans="1:31" s="10" customFormat="1" ht="19.899999999999999" customHeight="1">
      <c r="B105" s="168"/>
      <c r="C105" s="169"/>
      <c r="D105" s="170" t="s">
        <v>115</v>
      </c>
      <c r="E105" s="171"/>
      <c r="F105" s="171"/>
      <c r="G105" s="171"/>
      <c r="H105" s="171"/>
      <c r="I105" s="172"/>
      <c r="J105" s="173">
        <f>J211</f>
        <v>0</v>
      </c>
      <c r="K105" s="169"/>
      <c r="L105" s="174"/>
    </row>
    <row r="106" spans="1:31" s="10" customFormat="1" ht="19.899999999999999" customHeight="1">
      <c r="B106" s="168"/>
      <c r="C106" s="169"/>
      <c r="D106" s="170" t="s">
        <v>116</v>
      </c>
      <c r="E106" s="171"/>
      <c r="F106" s="171"/>
      <c r="G106" s="171"/>
      <c r="H106" s="171"/>
      <c r="I106" s="172"/>
      <c r="J106" s="173">
        <f>J214</f>
        <v>0</v>
      </c>
      <c r="K106" s="169"/>
      <c r="L106" s="174"/>
    </row>
    <row r="107" spans="1:31" s="10" customFormat="1" ht="19.899999999999999" customHeight="1">
      <c r="B107" s="168"/>
      <c r="C107" s="169"/>
      <c r="D107" s="170" t="s">
        <v>117</v>
      </c>
      <c r="E107" s="171"/>
      <c r="F107" s="171"/>
      <c r="G107" s="171"/>
      <c r="H107" s="171"/>
      <c r="I107" s="172"/>
      <c r="J107" s="173">
        <f>J229</f>
        <v>0</v>
      </c>
      <c r="K107" s="169"/>
      <c r="L107" s="174"/>
    </row>
    <row r="108" spans="1:31" s="10" customFormat="1" ht="19.899999999999999" customHeight="1">
      <c r="B108" s="168"/>
      <c r="C108" s="169"/>
      <c r="D108" s="170" t="s">
        <v>118</v>
      </c>
      <c r="E108" s="171"/>
      <c r="F108" s="171"/>
      <c r="G108" s="171"/>
      <c r="H108" s="171"/>
      <c r="I108" s="172"/>
      <c r="J108" s="173">
        <f>J237</f>
        <v>0</v>
      </c>
      <c r="K108" s="169"/>
      <c r="L108" s="174"/>
    </row>
    <row r="109" spans="1:31" s="2" customFormat="1" ht="21.75" customHeight="1">
      <c r="A109" s="34"/>
      <c r="B109" s="35"/>
      <c r="C109" s="36"/>
      <c r="D109" s="36"/>
      <c r="E109" s="36"/>
      <c r="F109" s="36"/>
      <c r="G109" s="36"/>
      <c r="H109" s="36"/>
      <c r="I109" s="115"/>
      <c r="J109" s="36"/>
      <c r="K109" s="36"/>
      <c r="L109" s="51"/>
      <c r="S109" s="34"/>
      <c r="T109" s="34"/>
      <c r="U109" s="34"/>
      <c r="V109" s="34"/>
      <c r="W109" s="34"/>
      <c r="X109" s="34"/>
      <c r="Y109" s="34"/>
      <c r="Z109" s="34"/>
      <c r="AA109" s="34"/>
      <c r="AB109" s="34"/>
      <c r="AC109" s="34"/>
      <c r="AD109" s="34"/>
      <c r="AE109" s="34"/>
    </row>
    <row r="110" spans="1:31" s="2" customFormat="1" ht="6.95" customHeight="1">
      <c r="A110" s="34"/>
      <c r="B110" s="54"/>
      <c r="C110" s="55"/>
      <c r="D110" s="55"/>
      <c r="E110" s="55"/>
      <c r="F110" s="55"/>
      <c r="G110" s="55"/>
      <c r="H110" s="55"/>
      <c r="I110" s="152"/>
      <c r="J110" s="55"/>
      <c r="K110" s="55"/>
      <c r="L110" s="51"/>
      <c r="S110" s="34"/>
      <c r="T110" s="34"/>
      <c r="U110" s="34"/>
      <c r="V110" s="34"/>
      <c r="W110" s="34"/>
      <c r="X110" s="34"/>
      <c r="Y110" s="34"/>
      <c r="Z110" s="34"/>
      <c r="AA110" s="34"/>
      <c r="AB110" s="34"/>
      <c r="AC110" s="34"/>
      <c r="AD110" s="34"/>
      <c r="AE110" s="34"/>
    </row>
    <row r="114" spans="1:63" s="2" customFormat="1" ht="6.95" customHeight="1">
      <c r="A114" s="34"/>
      <c r="B114" s="56"/>
      <c r="C114" s="57"/>
      <c r="D114" s="57"/>
      <c r="E114" s="57"/>
      <c r="F114" s="57"/>
      <c r="G114" s="57"/>
      <c r="H114" s="57"/>
      <c r="I114" s="155"/>
      <c r="J114" s="57"/>
      <c r="K114" s="57"/>
      <c r="L114" s="51"/>
      <c r="S114" s="34"/>
      <c r="T114" s="34"/>
      <c r="U114" s="34"/>
      <c r="V114" s="34"/>
      <c r="W114" s="34"/>
      <c r="X114" s="34"/>
      <c r="Y114" s="34"/>
      <c r="Z114" s="34"/>
      <c r="AA114" s="34"/>
      <c r="AB114" s="34"/>
      <c r="AC114" s="34"/>
      <c r="AD114" s="34"/>
      <c r="AE114" s="34"/>
    </row>
    <row r="115" spans="1:63" s="2" customFormat="1" ht="24.95" customHeight="1">
      <c r="A115" s="34"/>
      <c r="B115" s="35"/>
      <c r="C115" s="23" t="s">
        <v>119</v>
      </c>
      <c r="D115" s="36"/>
      <c r="E115" s="36"/>
      <c r="F115" s="36"/>
      <c r="G115" s="36"/>
      <c r="H115" s="36"/>
      <c r="I115" s="115"/>
      <c r="J115" s="36"/>
      <c r="K115" s="36"/>
      <c r="L115" s="51"/>
      <c r="S115" s="34"/>
      <c r="T115" s="34"/>
      <c r="U115" s="34"/>
      <c r="V115" s="34"/>
      <c r="W115" s="34"/>
      <c r="X115" s="34"/>
      <c r="Y115" s="34"/>
      <c r="Z115" s="34"/>
      <c r="AA115" s="34"/>
      <c r="AB115" s="34"/>
      <c r="AC115" s="34"/>
      <c r="AD115" s="34"/>
      <c r="AE115" s="34"/>
    </row>
    <row r="116" spans="1:63" s="2" customFormat="1" ht="6.95" customHeight="1">
      <c r="A116" s="34"/>
      <c r="B116" s="35"/>
      <c r="C116" s="36"/>
      <c r="D116" s="36"/>
      <c r="E116" s="36"/>
      <c r="F116" s="36"/>
      <c r="G116" s="36"/>
      <c r="H116" s="36"/>
      <c r="I116" s="115"/>
      <c r="J116" s="36"/>
      <c r="K116" s="36"/>
      <c r="L116" s="51"/>
      <c r="S116" s="34"/>
      <c r="T116" s="34"/>
      <c r="U116" s="34"/>
      <c r="V116" s="34"/>
      <c r="W116" s="34"/>
      <c r="X116" s="34"/>
      <c r="Y116" s="34"/>
      <c r="Z116" s="34"/>
      <c r="AA116" s="34"/>
      <c r="AB116" s="34"/>
      <c r="AC116" s="34"/>
      <c r="AD116" s="34"/>
      <c r="AE116" s="34"/>
    </row>
    <row r="117" spans="1:63" s="2" customFormat="1" ht="12" customHeight="1">
      <c r="A117" s="34"/>
      <c r="B117" s="35"/>
      <c r="C117" s="29" t="s">
        <v>16</v>
      </c>
      <c r="D117" s="36"/>
      <c r="E117" s="36"/>
      <c r="F117" s="36"/>
      <c r="G117" s="36"/>
      <c r="H117" s="36"/>
      <c r="I117" s="115"/>
      <c r="J117" s="36"/>
      <c r="K117" s="36"/>
      <c r="L117" s="51"/>
      <c r="S117" s="34"/>
      <c r="T117" s="34"/>
      <c r="U117" s="34"/>
      <c r="V117" s="34"/>
      <c r="W117" s="34"/>
      <c r="X117" s="34"/>
      <c r="Y117" s="34"/>
      <c r="Z117" s="34"/>
      <c r="AA117" s="34"/>
      <c r="AB117" s="34"/>
      <c r="AC117" s="34"/>
      <c r="AD117" s="34"/>
      <c r="AE117" s="34"/>
    </row>
    <row r="118" spans="1:63" s="2" customFormat="1" ht="23.25" customHeight="1">
      <c r="A118" s="34"/>
      <c r="B118" s="35"/>
      <c r="C118" s="36"/>
      <c r="D118" s="36"/>
      <c r="E118" s="318" t="str">
        <f>E7</f>
        <v>BrnoKounicova26 - Umístění klimatizačních jednotek na pracoviště I etapa</v>
      </c>
      <c r="F118" s="319"/>
      <c r="G118" s="319"/>
      <c r="H118" s="319"/>
      <c r="I118" s="115"/>
      <c r="J118" s="36"/>
      <c r="K118" s="36"/>
      <c r="L118" s="51"/>
      <c r="S118" s="34"/>
      <c r="T118" s="34"/>
      <c r="U118" s="34"/>
      <c r="V118" s="34"/>
      <c r="W118" s="34"/>
      <c r="X118" s="34"/>
      <c r="Y118" s="34"/>
      <c r="Z118" s="34"/>
      <c r="AA118" s="34"/>
      <c r="AB118" s="34"/>
      <c r="AC118" s="34"/>
      <c r="AD118" s="34"/>
      <c r="AE118" s="34"/>
    </row>
    <row r="119" spans="1:63" s="2" customFormat="1" ht="12" customHeight="1">
      <c r="A119" s="34"/>
      <c r="B119" s="35"/>
      <c r="C119" s="29" t="s">
        <v>100</v>
      </c>
      <c r="D119" s="36"/>
      <c r="E119" s="36"/>
      <c r="F119" s="36"/>
      <c r="G119" s="36"/>
      <c r="H119" s="36"/>
      <c r="I119" s="115"/>
      <c r="J119" s="36"/>
      <c r="K119" s="36"/>
      <c r="L119" s="51"/>
      <c r="S119" s="34"/>
      <c r="T119" s="34"/>
      <c r="U119" s="34"/>
      <c r="V119" s="34"/>
      <c r="W119" s="34"/>
      <c r="X119" s="34"/>
      <c r="Y119" s="34"/>
      <c r="Z119" s="34"/>
      <c r="AA119" s="34"/>
      <c r="AB119" s="34"/>
      <c r="AC119" s="34"/>
      <c r="AD119" s="34"/>
      <c r="AE119" s="34"/>
    </row>
    <row r="120" spans="1:63" s="2" customFormat="1" ht="16.5" customHeight="1">
      <c r="A120" s="34"/>
      <c r="B120" s="35"/>
      <c r="C120" s="36"/>
      <c r="D120" s="36"/>
      <c r="E120" s="270" t="str">
        <f>E9</f>
        <v>01 - ASŘ</v>
      </c>
      <c r="F120" s="320"/>
      <c r="G120" s="320"/>
      <c r="H120" s="320"/>
      <c r="I120" s="115"/>
      <c r="J120" s="36"/>
      <c r="K120" s="36"/>
      <c r="L120" s="51"/>
      <c r="S120" s="34"/>
      <c r="T120" s="34"/>
      <c r="U120" s="34"/>
      <c r="V120" s="34"/>
      <c r="W120" s="34"/>
      <c r="X120" s="34"/>
      <c r="Y120" s="34"/>
      <c r="Z120" s="34"/>
      <c r="AA120" s="34"/>
      <c r="AB120" s="34"/>
      <c r="AC120" s="34"/>
      <c r="AD120" s="34"/>
      <c r="AE120" s="34"/>
    </row>
    <row r="121" spans="1:63" s="2" customFormat="1" ht="6.95" customHeight="1">
      <c r="A121" s="34"/>
      <c r="B121" s="35"/>
      <c r="C121" s="36"/>
      <c r="D121" s="36"/>
      <c r="E121" s="36"/>
      <c r="F121" s="36"/>
      <c r="G121" s="36"/>
      <c r="H121" s="36"/>
      <c r="I121" s="115"/>
      <c r="J121" s="36"/>
      <c r="K121" s="36"/>
      <c r="L121" s="51"/>
      <c r="S121" s="34"/>
      <c r="T121" s="34"/>
      <c r="U121" s="34"/>
      <c r="V121" s="34"/>
      <c r="W121" s="34"/>
      <c r="X121" s="34"/>
      <c r="Y121" s="34"/>
      <c r="Z121" s="34"/>
      <c r="AA121" s="34"/>
      <c r="AB121" s="34"/>
      <c r="AC121" s="34"/>
      <c r="AD121" s="34"/>
      <c r="AE121" s="34"/>
    </row>
    <row r="122" spans="1:63" s="2" customFormat="1" ht="12" customHeight="1">
      <c r="A122" s="34"/>
      <c r="B122" s="35"/>
      <c r="C122" s="29" t="s">
        <v>20</v>
      </c>
      <c r="D122" s="36"/>
      <c r="E122" s="36"/>
      <c r="F122" s="27" t="str">
        <f>F12</f>
        <v xml:space="preserve"> </v>
      </c>
      <c r="G122" s="36"/>
      <c r="H122" s="36"/>
      <c r="I122" s="117" t="s">
        <v>22</v>
      </c>
      <c r="J122" s="66" t="str">
        <f>IF(J12="","",J12)</f>
        <v>19. 6. 2020</v>
      </c>
      <c r="K122" s="36"/>
      <c r="L122" s="51"/>
      <c r="S122" s="34"/>
      <c r="T122" s="34"/>
      <c r="U122" s="34"/>
      <c r="V122" s="34"/>
      <c r="W122" s="34"/>
      <c r="X122" s="34"/>
      <c r="Y122" s="34"/>
      <c r="Z122" s="34"/>
      <c r="AA122" s="34"/>
      <c r="AB122" s="34"/>
      <c r="AC122" s="34"/>
      <c r="AD122" s="34"/>
      <c r="AE122" s="34"/>
    </row>
    <row r="123" spans="1:63" s="2" customFormat="1" ht="6.95" customHeight="1">
      <c r="A123" s="34"/>
      <c r="B123" s="35"/>
      <c r="C123" s="36"/>
      <c r="D123" s="36"/>
      <c r="E123" s="36"/>
      <c r="F123" s="36"/>
      <c r="G123" s="36"/>
      <c r="H123" s="36"/>
      <c r="I123" s="115"/>
      <c r="J123" s="36"/>
      <c r="K123" s="36"/>
      <c r="L123" s="51"/>
      <c r="S123" s="34"/>
      <c r="T123" s="34"/>
      <c r="U123" s="34"/>
      <c r="V123" s="34"/>
      <c r="W123" s="34"/>
      <c r="X123" s="34"/>
      <c r="Y123" s="34"/>
      <c r="Z123" s="34"/>
      <c r="AA123" s="34"/>
      <c r="AB123" s="34"/>
      <c r="AC123" s="34"/>
      <c r="AD123" s="34"/>
      <c r="AE123" s="34"/>
    </row>
    <row r="124" spans="1:63" s="2" customFormat="1" ht="15.2" customHeight="1">
      <c r="A124" s="34"/>
      <c r="B124" s="35"/>
      <c r="C124" s="29" t="s">
        <v>24</v>
      </c>
      <c r="D124" s="36"/>
      <c r="E124" s="36"/>
      <c r="F124" s="27" t="str">
        <f>E15</f>
        <v>Správa železnic,státní organizace</v>
      </c>
      <c r="G124" s="36"/>
      <c r="H124" s="36"/>
      <c r="I124" s="117" t="s">
        <v>32</v>
      </c>
      <c r="J124" s="32" t="str">
        <f>E21</f>
        <v xml:space="preserve"> </v>
      </c>
      <c r="K124" s="36"/>
      <c r="L124" s="51"/>
      <c r="S124" s="34"/>
      <c r="T124" s="34"/>
      <c r="U124" s="34"/>
      <c r="V124" s="34"/>
      <c r="W124" s="34"/>
      <c r="X124" s="34"/>
      <c r="Y124" s="34"/>
      <c r="Z124" s="34"/>
      <c r="AA124" s="34"/>
      <c r="AB124" s="34"/>
      <c r="AC124" s="34"/>
      <c r="AD124" s="34"/>
      <c r="AE124" s="34"/>
    </row>
    <row r="125" spans="1:63" s="2" customFormat="1" ht="15.2" customHeight="1">
      <c r="A125" s="34"/>
      <c r="B125" s="35"/>
      <c r="C125" s="29" t="s">
        <v>30</v>
      </c>
      <c r="D125" s="36"/>
      <c r="E125" s="36"/>
      <c r="F125" s="27" t="str">
        <f>IF(E18="","",E18)</f>
        <v>Vyplň údaj</v>
      </c>
      <c r="G125" s="36"/>
      <c r="H125" s="36"/>
      <c r="I125" s="117" t="s">
        <v>34</v>
      </c>
      <c r="J125" s="32" t="str">
        <f>E24</f>
        <v xml:space="preserve"> </v>
      </c>
      <c r="K125" s="36"/>
      <c r="L125" s="51"/>
      <c r="S125" s="34"/>
      <c r="T125" s="34"/>
      <c r="U125" s="34"/>
      <c r="V125" s="34"/>
      <c r="W125" s="34"/>
      <c r="X125" s="34"/>
      <c r="Y125" s="34"/>
      <c r="Z125" s="34"/>
      <c r="AA125" s="34"/>
      <c r="AB125" s="34"/>
      <c r="AC125" s="34"/>
      <c r="AD125" s="34"/>
      <c r="AE125" s="34"/>
    </row>
    <row r="126" spans="1:63" s="2" customFormat="1" ht="10.35" customHeight="1">
      <c r="A126" s="34"/>
      <c r="B126" s="35"/>
      <c r="C126" s="36"/>
      <c r="D126" s="36"/>
      <c r="E126" s="36"/>
      <c r="F126" s="36"/>
      <c r="G126" s="36"/>
      <c r="H126" s="36"/>
      <c r="I126" s="115"/>
      <c r="J126" s="36"/>
      <c r="K126" s="36"/>
      <c r="L126" s="51"/>
      <c r="S126" s="34"/>
      <c r="T126" s="34"/>
      <c r="U126" s="34"/>
      <c r="V126" s="34"/>
      <c r="W126" s="34"/>
      <c r="X126" s="34"/>
      <c r="Y126" s="34"/>
      <c r="Z126" s="34"/>
      <c r="AA126" s="34"/>
      <c r="AB126" s="34"/>
      <c r="AC126" s="34"/>
      <c r="AD126" s="34"/>
      <c r="AE126" s="34"/>
    </row>
    <row r="127" spans="1:63" s="11" customFormat="1" ht="29.25" customHeight="1">
      <c r="A127" s="175"/>
      <c r="B127" s="176"/>
      <c r="C127" s="177" t="s">
        <v>120</v>
      </c>
      <c r="D127" s="178" t="s">
        <v>61</v>
      </c>
      <c r="E127" s="178" t="s">
        <v>57</v>
      </c>
      <c r="F127" s="178" t="s">
        <v>58</v>
      </c>
      <c r="G127" s="178" t="s">
        <v>121</v>
      </c>
      <c r="H127" s="178" t="s">
        <v>122</v>
      </c>
      <c r="I127" s="179" t="s">
        <v>123</v>
      </c>
      <c r="J127" s="178" t="s">
        <v>104</v>
      </c>
      <c r="K127" s="180" t="s">
        <v>124</v>
      </c>
      <c r="L127" s="181"/>
      <c r="M127" s="75" t="s">
        <v>1</v>
      </c>
      <c r="N127" s="76" t="s">
        <v>40</v>
      </c>
      <c r="O127" s="76" t="s">
        <v>125</v>
      </c>
      <c r="P127" s="76" t="s">
        <v>126</v>
      </c>
      <c r="Q127" s="76" t="s">
        <v>127</v>
      </c>
      <c r="R127" s="76" t="s">
        <v>128</v>
      </c>
      <c r="S127" s="76" t="s">
        <v>129</v>
      </c>
      <c r="T127" s="77" t="s">
        <v>130</v>
      </c>
      <c r="U127" s="175"/>
      <c r="V127" s="175"/>
      <c r="W127" s="175"/>
      <c r="X127" s="175"/>
      <c r="Y127" s="175"/>
      <c r="Z127" s="175"/>
      <c r="AA127" s="175"/>
      <c r="AB127" s="175"/>
      <c r="AC127" s="175"/>
      <c r="AD127" s="175"/>
      <c r="AE127" s="175"/>
    </row>
    <row r="128" spans="1:63" s="2" customFormat="1" ht="22.9" customHeight="1">
      <c r="A128" s="34"/>
      <c r="B128" s="35"/>
      <c r="C128" s="82" t="s">
        <v>131</v>
      </c>
      <c r="D128" s="36"/>
      <c r="E128" s="36"/>
      <c r="F128" s="36"/>
      <c r="G128" s="36"/>
      <c r="H128" s="36"/>
      <c r="I128" s="115"/>
      <c r="J128" s="182">
        <f>BK128</f>
        <v>0</v>
      </c>
      <c r="K128" s="36"/>
      <c r="L128" s="39"/>
      <c r="M128" s="78"/>
      <c r="N128" s="183"/>
      <c r="O128" s="79"/>
      <c r="P128" s="184">
        <f>P129+P201</f>
        <v>0</v>
      </c>
      <c r="Q128" s="79"/>
      <c r="R128" s="184">
        <f>R129+R201</f>
        <v>0</v>
      </c>
      <c r="S128" s="79"/>
      <c r="T128" s="185">
        <f>T129+T201</f>
        <v>0</v>
      </c>
      <c r="U128" s="34"/>
      <c r="V128" s="34"/>
      <c r="W128" s="34"/>
      <c r="X128" s="34"/>
      <c r="Y128" s="34"/>
      <c r="Z128" s="34"/>
      <c r="AA128" s="34"/>
      <c r="AB128" s="34"/>
      <c r="AC128" s="34"/>
      <c r="AD128" s="34"/>
      <c r="AE128" s="34"/>
      <c r="AT128" s="17" t="s">
        <v>75</v>
      </c>
      <c r="AU128" s="17" t="s">
        <v>106</v>
      </c>
      <c r="BK128" s="186">
        <f>BK129+BK201</f>
        <v>0</v>
      </c>
    </row>
    <row r="129" spans="1:65" s="12" customFormat="1" ht="25.9" customHeight="1">
      <c r="B129" s="187"/>
      <c r="C129" s="188"/>
      <c r="D129" s="189" t="s">
        <v>75</v>
      </c>
      <c r="E129" s="190" t="s">
        <v>132</v>
      </c>
      <c r="F129" s="190" t="s">
        <v>133</v>
      </c>
      <c r="G129" s="188"/>
      <c r="H129" s="188"/>
      <c r="I129" s="191"/>
      <c r="J129" s="192">
        <f>BK129</f>
        <v>0</v>
      </c>
      <c r="K129" s="188"/>
      <c r="L129" s="193"/>
      <c r="M129" s="194"/>
      <c r="N129" s="195"/>
      <c r="O129" s="195"/>
      <c r="P129" s="196">
        <f>P130+P146+P168+P184+P198</f>
        <v>0</v>
      </c>
      <c r="Q129" s="195"/>
      <c r="R129" s="196">
        <f>R130+R146+R168+R184+R198</f>
        <v>0</v>
      </c>
      <c r="S129" s="195"/>
      <c r="T129" s="197">
        <f>T130+T146+T168+T184+T198</f>
        <v>0</v>
      </c>
      <c r="AR129" s="198" t="s">
        <v>84</v>
      </c>
      <c r="AT129" s="199" t="s">
        <v>75</v>
      </c>
      <c r="AU129" s="199" t="s">
        <v>76</v>
      </c>
      <c r="AY129" s="198" t="s">
        <v>134</v>
      </c>
      <c r="BK129" s="200">
        <f>BK130+BK146+BK168+BK184+BK198</f>
        <v>0</v>
      </c>
    </row>
    <row r="130" spans="1:65" s="12" customFormat="1" ht="22.9" customHeight="1">
      <c r="B130" s="187"/>
      <c r="C130" s="188"/>
      <c r="D130" s="189" t="s">
        <v>75</v>
      </c>
      <c r="E130" s="201" t="s">
        <v>84</v>
      </c>
      <c r="F130" s="201" t="s">
        <v>135</v>
      </c>
      <c r="G130" s="188"/>
      <c r="H130" s="188"/>
      <c r="I130" s="191"/>
      <c r="J130" s="202">
        <f>BK130</f>
        <v>0</v>
      </c>
      <c r="K130" s="188"/>
      <c r="L130" s="193"/>
      <c r="M130" s="194"/>
      <c r="N130" s="195"/>
      <c r="O130" s="195"/>
      <c r="P130" s="196">
        <f>SUM(P131:P145)</f>
        <v>0</v>
      </c>
      <c r="Q130" s="195"/>
      <c r="R130" s="196">
        <f>SUM(R131:R145)</f>
        <v>0</v>
      </c>
      <c r="S130" s="195"/>
      <c r="T130" s="197">
        <f>SUM(T131:T145)</f>
        <v>0</v>
      </c>
      <c r="AR130" s="198" t="s">
        <v>84</v>
      </c>
      <c r="AT130" s="199" t="s">
        <v>75</v>
      </c>
      <c r="AU130" s="199" t="s">
        <v>84</v>
      </c>
      <c r="AY130" s="198" t="s">
        <v>134</v>
      </c>
      <c r="BK130" s="200">
        <f>SUM(BK131:BK145)</f>
        <v>0</v>
      </c>
    </row>
    <row r="131" spans="1:65" s="2" customFormat="1" ht="21.75" customHeight="1">
      <c r="A131" s="34"/>
      <c r="B131" s="35"/>
      <c r="C131" s="203" t="s">
        <v>84</v>
      </c>
      <c r="D131" s="203" t="s">
        <v>136</v>
      </c>
      <c r="E131" s="204" t="s">
        <v>137</v>
      </c>
      <c r="F131" s="205" t="s">
        <v>138</v>
      </c>
      <c r="G131" s="206" t="s">
        <v>139</v>
      </c>
      <c r="H131" s="207">
        <v>1.875</v>
      </c>
      <c r="I131" s="208"/>
      <c r="J131" s="209">
        <f>ROUND(I131*H131,2)</f>
        <v>0</v>
      </c>
      <c r="K131" s="205" t="s">
        <v>140</v>
      </c>
      <c r="L131" s="39"/>
      <c r="M131" s="210" t="s">
        <v>1</v>
      </c>
      <c r="N131" s="211" t="s">
        <v>41</v>
      </c>
      <c r="O131" s="71"/>
      <c r="P131" s="212">
        <f>O131*H131</f>
        <v>0</v>
      </c>
      <c r="Q131" s="212">
        <v>0</v>
      </c>
      <c r="R131" s="212">
        <f>Q131*H131</f>
        <v>0</v>
      </c>
      <c r="S131" s="212">
        <v>0</v>
      </c>
      <c r="T131" s="213">
        <f>S131*H131</f>
        <v>0</v>
      </c>
      <c r="U131" s="34"/>
      <c r="V131" s="34"/>
      <c r="W131" s="34"/>
      <c r="X131" s="34"/>
      <c r="Y131" s="34"/>
      <c r="Z131" s="34"/>
      <c r="AA131" s="34"/>
      <c r="AB131" s="34"/>
      <c r="AC131" s="34"/>
      <c r="AD131" s="34"/>
      <c r="AE131" s="34"/>
      <c r="AR131" s="214" t="s">
        <v>141</v>
      </c>
      <c r="AT131" s="214" t="s">
        <v>136</v>
      </c>
      <c r="AU131" s="214" t="s">
        <v>86</v>
      </c>
      <c r="AY131" s="17" t="s">
        <v>134</v>
      </c>
      <c r="BE131" s="215">
        <f>IF(N131="základní",J131,0)</f>
        <v>0</v>
      </c>
      <c r="BF131" s="215">
        <f>IF(N131="snížená",J131,0)</f>
        <v>0</v>
      </c>
      <c r="BG131" s="215">
        <f>IF(N131="zákl. přenesená",J131,0)</f>
        <v>0</v>
      </c>
      <c r="BH131" s="215">
        <f>IF(N131="sníž. přenesená",J131,0)</f>
        <v>0</v>
      </c>
      <c r="BI131" s="215">
        <f>IF(N131="nulová",J131,0)</f>
        <v>0</v>
      </c>
      <c r="BJ131" s="17" t="s">
        <v>84</v>
      </c>
      <c r="BK131" s="215">
        <f>ROUND(I131*H131,2)</f>
        <v>0</v>
      </c>
      <c r="BL131" s="17" t="s">
        <v>141</v>
      </c>
      <c r="BM131" s="214" t="s">
        <v>142</v>
      </c>
    </row>
    <row r="132" spans="1:65" s="2" customFormat="1" ht="19.5">
      <c r="A132" s="34"/>
      <c r="B132" s="35"/>
      <c r="C132" s="36"/>
      <c r="D132" s="216" t="s">
        <v>143</v>
      </c>
      <c r="E132" s="36"/>
      <c r="F132" s="217" t="s">
        <v>138</v>
      </c>
      <c r="G132" s="36"/>
      <c r="H132" s="36"/>
      <c r="I132" s="115"/>
      <c r="J132" s="36"/>
      <c r="K132" s="36"/>
      <c r="L132" s="39"/>
      <c r="M132" s="218"/>
      <c r="N132" s="219"/>
      <c r="O132" s="71"/>
      <c r="P132" s="71"/>
      <c r="Q132" s="71"/>
      <c r="R132" s="71"/>
      <c r="S132" s="71"/>
      <c r="T132" s="72"/>
      <c r="U132" s="34"/>
      <c r="V132" s="34"/>
      <c r="W132" s="34"/>
      <c r="X132" s="34"/>
      <c r="Y132" s="34"/>
      <c r="Z132" s="34"/>
      <c r="AA132" s="34"/>
      <c r="AB132" s="34"/>
      <c r="AC132" s="34"/>
      <c r="AD132" s="34"/>
      <c r="AE132" s="34"/>
      <c r="AT132" s="17" t="s">
        <v>143</v>
      </c>
      <c r="AU132" s="17" t="s">
        <v>86</v>
      </c>
    </row>
    <row r="133" spans="1:65" s="2" customFormat="1" ht="48.75">
      <c r="A133" s="34"/>
      <c r="B133" s="35"/>
      <c r="C133" s="36"/>
      <c r="D133" s="216" t="s">
        <v>144</v>
      </c>
      <c r="E133" s="36"/>
      <c r="F133" s="220" t="s">
        <v>145</v>
      </c>
      <c r="G133" s="36"/>
      <c r="H133" s="36"/>
      <c r="I133" s="115"/>
      <c r="J133" s="36"/>
      <c r="K133" s="36"/>
      <c r="L133" s="39"/>
      <c r="M133" s="218"/>
      <c r="N133" s="219"/>
      <c r="O133" s="71"/>
      <c r="P133" s="71"/>
      <c r="Q133" s="71"/>
      <c r="R133" s="71"/>
      <c r="S133" s="71"/>
      <c r="T133" s="72"/>
      <c r="U133" s="34"/>
      <c r="V133" s="34"/>
      <c r="W133" s="34"/>
      <c r="X133" s="34"/>
      <c r="Y133" s="34"/>
      <c r="Z133" s="34"/>
      <c r="AA133" s="34"/>
      <c r="AB133" s="34"/>
      <c r="AC133" s="34"/>
      <c r="AD133" s="34"/>
      <c r="AE133" s="34"/>
      <c r="AT133" s="17" t="s">
        <v>144</v>
      </c>
      <c r="AU133" s="17" t="s">
        <v>86</v>
      </c>
    </row>
    <row r="134" spans="1:65" s="13" customFormat="1" ht="11.25">
      <c r="B134" s="221"/>
      <c r="C134" s="222"/>
      <c r="D134" s="216" t="s">
        <v>146</v>
      </c>
      <c r="E134" s="223" t="s">
        <v>1</v>
      </c>
      <c r="F134" s="224" t="s">
        <v>147</v>
      </c>
      <c r="G134" s="222"/>
      <c r="H134" s="223" t="s">
        <v>1</v>
      </c>
      <c r="I134" s="225"/>
      <c r="J134" s="222"/>
      <c r="K134" s="222"/>
      <c r="L134" s="226"/>
      <c r="M134" s="227"/>
      <c r="N134" s="228"/>
      <c r="O134" s="228"/>
      <c r="P134" s="228"/>
      <c r="Q134" s="228"/>
      <c r="R134" s="228"/>
      <c r="S134" s="228"/>
      <c r="T134" s="229"/>
      <c r="AT134" s="230" t="s">
        <v>146</v>
      </c>
      <c r="AU134" s="230" t="s">
        <v>86</v>
      </c>
      <c r="AV134" s="13" t="s">
        <v>84</v>
      </c>
      <c r="AW134" s="13" t="s">
        <v>33</v>
      </c>
      <c r="AX134" s="13" t="s">
        <v>76</v>
      </c>
      <c r="AY134" s="230" t="s">
        <v>134</v>
      </c>
    </row>
    <row r="135" spans="1:65" s="14" customFormat="1" ht="11.25">
      <c r="B135" s="231"/>
      <c r="C135" s="232"/>
      <c r="D135" s="216" t="s">
        <v>146</v>
      </c>
      <c r="E135" s="233" t="s">
        <v>1</v>
      </c>
      <c r="F135" s="234" t="s">
        <v>148</v>
      </c>
      <c r="G135" s="232"/>
      <c r="H135" s="235">
        <v>1.875</v>
      </c>
      <c r="I135" s="236"/>
      <c r="J135" s="232"/>
      <c r="K135" s="232"/>
      <c r="L135" s="237"/>
      <c r="M135" s="238"/>
      <c r="N135" s="239"/>
      <c r="O135" s="239"/>
      <c r="P135" s="239"/>
      <c r="Q135" s="239"/>
      <c r="R135" s="239"/>
      <c r="S135" s="239"/>
      <c r="T135" s="240"/>
      <c r="AT135" s="241" t="s">
        <v>146</v>
      </c>
      <c r="AU135" s="241" t="s">
        <v>86</v>
      </c>
      <c r="AV135" s="14" t="s">
        <v>86</v>
      </c>
      <c r="AW135" s="14" t="s">
        <v>33</v>
      </c>
      <c r="AX135" s="14" t="s">
        <v>76</v>
      </c>
      <c r="AY135" s="241" t="s">
        <v>134</v>
      </c>
    </row>
    <row r="136" spans="1:65" s="15" customFormat="1" ht="11.25">
      <c r="B136" s="242"/>
      <c r="C136" s="243"/>
      <c r="D136" s="216" t="s">
        <v>146</v>
      </c>
      <c r="E136" s="244" t="s">
        <v>1</v>
      </c>
      <c r="F136" s="245" t="s">
        <v>149</v>
      </c>
      <c r="G136" s="243"/>
      <c r="H136" s="246">
        <v>1.875</v>
      </c>
      <c r="I136" s="247"/>
      <c r="J136" s="243"/>
      <c r="K136" s="243"/>
      <c r="L136" s="248"/>
      <c r="M136" s="249"/>
      <c r="N136" s="250"/>
      <c r="O136" s="250"/>
      <c r="P136" s="250"/>
      <c r="Q136" s="250"/>
      <c r="R136" s="250"/>
      <c r="S136" s="250"/>
      <c r="T136" s="251"/>
      <c r="AT136" s="252" t="s">
        <v>146</v>
      </c>
      <c r="AU136" s="252" t="s">
        <v>86</v>
      </c>
      <c r="AV136" s="15" t="s">
        <v>141</v>
      </c>
      <c r="AW136" s="15" t="s">
        <v>33</v>
      </c>
      <c r="AX136" s="15" t="s">
        <v>84</v>
      </c>
      <c r="AY136" s="252" t="s">
        <v>134</v>
      </c>
    </row>
    <row r="137" spans="1:65" s="2" customFormat="1" ht="21.75" customHeight="1">
      <c r="A137" s="34"/>
      <c r="B137" s="35"/>
      <c r="C137" s="203" t="s">
        <v>86</v>
      </c>
      <c r="D137" s="203" t="s">
        <v>136</v>
      </c>
      <c r="E137" s="204" t="s">
        <v>150</v>
      </c>
      <c r="F137" s="205" t="s">
        <v>151</v>
      </c>
      <c r="G137" s="206" t="s">
        <v>139</v>
      </c>
      <c r="H137" s="207">
        <v>1.875</v>
      </c>
      <c r="I137" s="208"/>
      <c r="J137" s="209">
        <f>ROUND(I137*H137,2)</f>
        <v>0</v>
      </c>
      <c r="K137" s="205" t="s">
        <v>140</v>
      </c>
      <c r="L137" s="39"/>
      <c r="M137" s="210" t="s">
        <v>1</v>
      </c>
      <c r="N137" s="211" t="s">
        <v>41</v>
      </c>
      <c r="O137" s="71"/>
      <c r="P137" s="212">
        <f>O137*H137</f>
        <v>0</v>
      </c>
      <c r="Q137" s="212">
        <v>0</v>
      </c>
      <c r="R137" s="212">
        <f>Q137*H137</f>
        <v>0</v>
      </c>
      <c r="S137" s="212">
        <v>0</v>
      </c>
      <c r="T137" s="213">
        <f>S137*H137</f>
        <v>0</v>
      </c>
      <c r="U137" s="34"/>
      <c r="V137" s="34"/>
      <c r="W137" s="34"/>
      <c r="X137" s="34"/>
      <c r="Y137" s="34"/>
      <c r="Z137" s="34"/>
      <c r="AA137" s="34"/>
      <c r="AB137" s="34"/>
      <c r="AC137" s="34"/>
      <c r="AD137" s="34"/>
      <c r="AE137" s="34"/>
      <c r="AR137" s="214" t="s">
        <v>141</v>
      </c>
      <c r="AT137" s="214" t="s">
        <v>136</v>
      </c>
      <c r="AU137" s="214" t="s">
        <v>86</v>
      </c>
      <c r="AY137" s="17" t="s">
        <v>134</v>
      </c>
      <c r="BE137" s="215">
        <f>IF(N137="základní",J137,0)</f>
        <v>0</v>
      </c>
      <c r="BF137" s="215">
        <f>IF(N137="snížená",J137,0)</f>
        <v>0</v>
      </c>
      <c r="BG137" s="215">
        <f>IF(N137="zákl. přenesená",J137,0)</f>
        <v>0</v>
      </c>
      <c r="BH137" s="215">
        <f>IF(N137="sníž. přenesená",J137,0)</f>
        <v>0</v>
      </c>
      <c r="BI137" s="215">
        <f>IF(N137="nulová",J137,0)</f>
        <v>0</v>
      </c>
      <c r="BJ137" s="17" t="s">
        <v>84</v>
      </c>
      <c r="BK137" s="215">
        <f>ROUND(I137*H137,2)</f>
        <v>0</v>
      </c>
      <c r="BL137" s="17" t="s">
        <v>141</v>
      </c>
      <c r="BM137" s="214" t="s">
        <v>152</v>
      </c>
    </row>
    <row r="138" spans="1:65" s="2" customFormat="1" ht="19.5">
      <c r="A138" s="34"/>
      <c r="B138" s="35"/>
      <c r="C138" s="36"/>
      <c r="D138" s="216" t="s">
        <v>143</v>
      </c>
      <c r="E138" s="36"/>
      <c r="F138" s="217" t="s">
        <v>151</v>
      </c>
      <c r="G138" s="36"/>
      <c r="H138" s="36"/>
      <c r="I138" s="115"/>
      <c r="J138" s="36"/>
      <c r="K138" s="36"/>
      <c r="L138" s="39"/>
      <c r="M138" s="218"/>
      <c r="N138" s="219"/>
      <c r="O138" s="71"/>
      <c r="P138" s="71"/>
      <c r="Q138" s="71"/>
      <c r="R138" s="71"/>
      <c r="S138" s="71"/>
      <c r="T138" s="72"/>
      <c r="U138" s="34"/>
      <c r="V138" s="34"/>
      <c r="W138" s="34"/>
      <c r="X138" s="34"/>
      <c r="Y138" s="34"/>
      <c r="Z138" s="34"/>
      <c r="AA138" s="34"/>
      <c r="AB138" s="34"/>
      <c r="AC138" s="34"/>
      <c r="AD138" s="34"/>
      <c r="AE138" s="34"/>
      <c r="AT138" s="17" t="s">
        <v>143</v>
      </c>
      <c r="AU138" s="17" t="s">
        <v>86</v>
      </c>
    </row>
    <row r="139" spans="1:65" s="2" customFormat="1" ht="29.25">
      <c r="A139" s="34"/>
      <c r="B139" s="35"/>
      <c r="C139" s="36"/>
      <c r="D139" s="216" t="s">
        <v>144</v>
      </c>
      <c r="E139" s="36"/>
      <c r="F139" s="220" t="s">
        <v>153</v>
      </c>
      <c r="G139" s="36"/>
      <c r="H139" s="36"/>
      <c r="I139" s="115"/>
      <c r="J139" s="36"/>
      <c r="K139" s="36"/>
      <c r="L139" s="39"/>
      <c r="M139" s="218"/>
      <c r="N139" s="219"/>
      <c r="O139" s="71"/>
      <c r="P139" s="71"/>
      <c r="Q139" s="71"/>
      <c r="R139" s="71"/>
      <c r="S139" s="71"/>
      <c r="T139" s="72"/>
      <c r="U139" s="34"/>
      <c r="V139" s="34"/>
      <c r="W139" s="34"/>
      <c r="X139" s="34"/>
      <c r="Y139" s="34"/>
      <c r="Z139" s="34"/>
      <c r="AA139" s="34"/>
      <c r="AB139" s="34"/>
      <c r="AC139" s="34"/>
      <c r="AD139" s="34"/>
      <c r="AE139" s="34"/>
      <c r="AT139" s="17" t="s">
        <v>144</v>
      </c>
      <c r="AU139" s="17" t="s">
        <v>86</v>
      </c>
    </row>
    <row r="140" spans="1:65" s="2" customFormat="1" ht="21.75" customHeight="1">
      <c r="A140" s="34"/>
      <c r="B140" s="35"/>
      <c r="C140" s="203" t="s">
        <v>154</v>
      </c>
      <c r="D140" s="203" t="s">
        <v>136</v>
      </c>
      <c r="E140" s="204" t="s">
        <v>155</v>
      </c>
      <c r="F140" s="205" t="s">
        <v>156</v>
      </c>
      <c r="G140" s="206" t="s">
        <v>157</v>
      </c>
      <c r="H140" s="207">
        <v>1.875</v>
      </c>
      <c r="I140" s="208"/>
      <c r="J140" s="209">
        <f>ROUND(I140*H140,2)</f>
        <v>0</v>
      </c>
      <c r="K140" s="205" t="s">
        <v>140</v>
      </c>
      <c r="L140" s="39"/>
      <c r="M140" s="210" t="s">
        <v>1</v>
      </c>
      <c r="N140" s="211" t="s">
        <v>41</v>
      </c>
      <c r="O140" s="71"/>
      <c r="P140" s="212">
        <f>O140*H140</f>
        <v>0</v>
      </c>
      <c r="Q140" s="212">
        <v>0</v>
      </c>
      <c r="R140" s="212">
        <f>Q140*H140</f>
        <v>0</v>
      </c>
      <c r="S140" s="212">
        <v>0</v>
      </c>
      <c r="T140" s="213">
        <f>S140*H140</f>
        <v>0</v>
      </c>
      <c r="U140" s="34"/>
      <c r="V140" s="34"/>
      <c r="W140" s="34"/>
      <c r="X140" s="34"/>
      <c r="Y140" s="34"/>
      <c r="Z140" s="34"/>
      <c r="AA140" s="34"/>
      <c r="AB140" s="34"/>
      <c r="AC140" s="34"/>
      <c r="AD140" s="34"/>
      <c r="AE140" s="34"/>
      <c r="AR140" s="214" t="s">
        <v>141</v>
      </c>
      <c r="AT140" s="214" t="s">
        <v>136</v>
      </c>
      <c r="AU140" s="214" t="s">
        <v>86</v>
      </c>
      <c r="AY140" s="17" t="s">
        <v>134</v>
      </c>
      <c r="BE140" s="215">
        <f>IF(N140="základní",J140,0)</f>
        <v>0</v>
      </c>
      <c r="BF140" s="215">
        <f>IF(N140="snížená",J140,0)</f>
        <v>0</v>
      </c>
      <c r="BG140" s="215">
        <f>IF(N140="zákl. přenesená",J140,0)</f>
        <v>0</v>
      </c>
      <c r="BH140" s="215">
        <f>IF(N140="sníž. přenesená",J140,0)</f>
        <v>0</v>
      </c>
      <c r="BI140" s="215">
        <f>IF(N140="nulová",J140,0)</f>
        <v>0</v>
      </c>
      <c r="BJ140" s="17" t="s">
        <v>84</v>
      </c>
      <c r="BK140" s="215">
        <f>ROUND(I140*H140,2)</f>
        <v>0</v>
      </c>
      <c r="BL140" s="17" t="s">
        <v>141</v>
      </c>
      <c r="BM140" s="214" t="s">
        <v>158</v>
      </c>
    </row>
    <row r="141" spans="1:65" s="2" customFormat="1" ht="19.5">
      <c r="A141" s="34"/>
      <c r="B141" s="35"/>
      <c r="C141" s="36"/>
      <c r="D141" s="216" t="s">
        <v>143</v>
      </c>
      <c r="E141" s="36"/>
      <c r="F141" s="217" t="s">
        <v>156</v>
      </c>
      <c r="G141" s="36"/>
      <c r="H141" s="36"/>
      <c r="I141" s="115"/>
      <c r="J141" s="36"/>
      <c r="K141" s="36"/>
      <c r="L141" s="39"/>
      <c r="M141" s="218"/>
      <c r="N141" s="219"/>
      <c r="O141" s="71"/>
      <c r="P141" s="71"/>
      <c r="Q141" s="71"/>
      <c r="R141" s="71"/>
      <c r="S141" s="71"/>
      <c r="T141" s="72"/>
      <c r="U141" s="34"/>
      <c r="V141" s="34"/>
      <c r="W141" s="34"/>
      <c r="X141" s="34"/>
      <c r="Y141" s="34"/>
      <c r="Z141" s="34"/>
      <c r="AA141" s="34"/>
      <c r="AB141" s="34"/>
      <c r="AC141" s="34"/>
      <c r="AD141" s="34"/>
      <c r="AE141" s="34"/>
      <c r="AT141" s="17" t="s">
        <v>143</v>
      </c>
      <c r="AU141" s="17" t="s">
        <v>86</v>
      </c>
    </row>
    <row r="142" spans="1:65" s="2" customFormat="1" ht="48.75">
      <c r="A142" s="34"/>
      <c r="B142" s="35"/>
      <c r="C142" s="36"/>
      <c r="D142" s="216" t="s">
        <v>144</v>
      </c>
      <c r="E142" s="36"/>
      <c r="F142" s="220" t="s">
        <v>159</v>
      </c>
      <c r="G142" s="36"/>
      <c r="H142" s="36"/>
      <c r="I142" s="115"/>
      <c r="J142" s="36"/>
      <c r="K142" s="36"/>
      <c r="L142" s="39"/>
      <c r="M142" s="218"/>
      <c r="N142" s="219"/>
      <c r="O142" s="71"/>
      <c r="P142" s="71"/>
      <c r="Q142" s="71"/>
      <c r="R142" s="71"/>
      <c r="S142" s="71"/>
      <c r="T142" s="72"/>
      <c r="U142" s="34"/>
      <c r="V142" s="34"/>
      <c r="W142" s="34"/>
      <c r="X142" s="34"/>
      <c r="Y142" s="34"/>
      <c r="Z142" s="34"/>
      <c r="AA142" s="34"/>
      <c r="AB142" s="34"/>
      <c r="AC142" s="34"/>
      <c r="AD142" s="34"/>
      <c r="AE142" s="34"/>
      <c r="AT142" s="17" t="s">
        <v>144</v>
      </c>
      <c r="AU142" s="17" t="s">
        <v>86</v>
      </c>
    </row>
    <row r="143" spans="1:65" s="2" customFormat="1" ht="16.5" customHeight="1">
      <c r="A143" s="34"/>
      <c r="B143" s="35"/>
      <c r="C143" s="203" t="s">
        <v>141</v>
      </c>
      <c r="D143" s="203" t="s">
        <v>136</v>
      </c>
      <c r="E143" s="204" t="s">
        <v>160</v>
      </c>
      <c r="F143" s="205" t="s">
        <v>161</v>
      </c>
      <c r="G143" s="206" t="s">
        <v>139</v>
      </c>
      <c r="H143" s="207">
        <v>1.875</v>
      </c>
      <c r="I143" s="208"/>
      <c r="J143" s="209">
        <f>ROUND(I143*H143,2)</f>
        <v>0</v>
      </c>
      <c r="K143" s="205" t="s">
        <v>140</v>
      </c>
      <c r="L143" s="39"/>
      <c r="M143" s="210" t="s">
        <v>1</v>
      </c>
      <c r="N143" s="211" t="s">
        <v>41</v>
      </c>
      <c r="O143" s="71"/>
      <c r="P143" s="212">
        <f>O143*H143</f>
        <v>0</v>
      </c>
      <c r="Q143" s="212">
        <v>0</v>
      </c>
      <c r="R143" s="212">
        <f>Q143*H143</f>
        <v>0</v>
      </c>
      <c r="S143" s="212">
        <v>0</v>
      </c>
      <c r="T143" s="213">
        <f>S143*H143</f>
        <v>0</v>
      </c>
      <c r="U143" s="34"/>
      <c r="V143" s="34"/>
      <c r="W143" s="34"/>
      <c r="X143" s="34"/>
      <c r="Y143" s="34"/>
      <c r="Z143" s="34"/>
      <c r="AA143" s="34"/>
      <c r="AB143" s="34"/>
      <c r="AC143" s="34"/>
      <c r="AD143" s="34"/>
      <c r="AE143" s="34"/>
      <c r="AR143" s="214" t="s">
        <v>141</v>
      </c>
      <c r="AT143" s="214" t="s">
        <v>136</v>
      </c>
      <c r="AU143" s="214" t="s">
        <v>86</v>
      </c>
      <c r="AY143" s="17" t="s">
        <v>134</v>
      </c>
      <c r="BE143" s="215">
        <f>IF(N143="základní",J143,0)</f>
        <v>0</v>
      </c>
      <c r="BF143" s="215">
        <f>IF(N143="snížená",J143,0)</f>
        <v>0</v>
      </c>
      <c r="BG143" s="215">
        <f>IF(N143="zákl. přenesená",J143,0)</f>
        <v>0</v>
      </c>
      <c r="BH143" s="215">
        <f>IF(N143="sníž. přenesená",J143,0)</f>
        <v>0</v>
      </c>
      <c r="BI143" s="215">
        <f>IF(N143="nulová",J143,0)</f>
        <v>0</v>
      </c>
      <c r="BJ143" s="17" t="s">
        <v>84</v>
      </c>
      <c r="BK143" s="215">
        <f>ROUND(I143*H143,2)</f>
        <v>0</v>
      </c>
      <c r="BL143" s="17" t="s">
        <v>141</v>
      </c>
      <c r="BM143" s="214" t="s">
        <v>162</v>
      </c>
    </row>
    <row r="144" spans="1:65" s="2" customFormat="1" ht="11.25">
      <c r="A144" s="34"/>
      <c r="B144" s="35"/>
      <c r="C144" s="36"/>
      <c r="D144" s="216" t="s">
        <v>143</v>
      </c>
      <c r="E144" s="36"/>
      <c r="F144" s="217" t="s">
        <v>161</v>
      </c>
      <c r="G144" s="36"/>
      <c r="H144" s="36"/>
      <c r="I144" s="115"/>
      <c r="J144" s="36"/>
      <c r="K144" s="36"/>
      <c r="L144" s="39"/>
      <c r="M144" s="218"/>
      <c r="N144" s="219"/>
      <c r="O144" s="71"/>
      <c r="P144" s="71"/>
      <c r="Q144" s="71"/>
      <c r="R144" s="71"/>
      <c r="S144" s="71"/>
      <c r="T144" s="72"/>
      <c r="U144" s="34"/>
      <c r="V144" s="34"/>
      <c r="W144" s="34"/>
      <c r="X144" s="34"/>
      <c r="Y144" s="34"/>
      <c r="Z144" s="34"/>
      <c r="AA144" s="34"/>
      <c r="AB144" s="34"/>
      <c r="AC144" s="34"/>
      <c r="AD144" s="34"/>
      <c r="AE144" s="34"/>
      <c r="AT144" s="17" t="s">
        <v>143</v>
      </c>
      <c r="AU144" s="17" t="s">
        <v>86</v>
      </c>
    </row>
    <row r="145" spans="1:65" s="2" customFormat="1" ht="126.75">
      <c r="A145" s="34"/>
      <c r="B145" s="35"/>
      <c r="C145" s="36"/>
      <c r="D145" s="216" t="s">
        <v>144</v>
      </c>
      <c r="E145" s="36"/>
      <c r="F145" s="220" t="s">
        <v>163</v>
      </c>
      <c r="G145" s="36"/>
      <c r="H145" s="36"/>
      <c r="I145" s="115"/>
      <c r="J145" s="36"/>
      <c r="K145" s="36"/>
      <c r="L145" s="39"/>
      <c r="M145" s="218"/>
      <c r="N145" s="219"/>
      <c r="O145" s="71"/>
      <c r="P145" s="71"/>
      <c r="Q145" s="71"/>
      <c r="R145" s="71"/>
      <c r="S145" s="71"/>
      <c r="T145" s="72"/>
      <c r="U145" s="34"/>
      <c r="V145" s="34"/>
      <c r="W145" s="34"/>
      <c r="X145" s="34"/>
      <c r="Y145" s="34"/>
      <c r="Z145" s="34"/>
      <c r="AA145" s="34"/>
      <c r="AB145" s="34"/>
      <c r="AC145" s="34"/>
      <c r="AD145" s="34"/>
      <c r="AE145" s="34"/>
      <c r="AT145" s="17" t="s">
        <v>144</v>
      </c>
      <c r="AU145" s="17" t="s">
        <v>86</v>
      </c>
    </row>
    <row r="146" spans="1:65" s="12" customFormat="1" ht="22.9" customHeight="1">
      <c r="B146" s="187"/>
      <c r="C146" s="188"/>
      <c r="D146" s="189" t="s">
        <v>75</v>
      </c>
      <c r="E146" s="201" t="s">
        <v>86</v>
      </c>
      <c r="F146" s="201" t="s">
        <v>164</v>
      </c>
      <c r="G146" s="188"/>
      <c r="H146" s="188"/>
      <c r="I146" s="191"/>
      <c r="J146" s="202">
        <f>BK146</f>
        <v>0</v>
      </c>
      <c r="K146" s="188"/>
      <c r="L146" s="193"/>
      <c r="M146" s="194"/>
      <c r="N146" s="195"/>
      <c r="O146" s="195"/>
      <c r="P146" s="196">
        <f>SUM(P147:P167)</f>
        <v>0</v>
      </c>
      <c r="Q146" s="195"/>
      <c r="R146" s="196">
        <f>SUM(R147:R167)</f>
        <v>0</v>
      </c>
      <c r="S146" s="195"/>
      <c r="T146" s="197">
        <f>SUM(T147:T167)</f>
        <v>0</v>
      </c>
      <c r="AR146" s="198" t="s">
        <v>84</v>
      </c>
      <c r="AT146" s="199" t="s">
        <v>75</v>
      </c>
      <c r="AU146" s="199" t="s">
        <v>84</v>
      </c>
      <c r="AY146" s="198" t="s">
        <v>134</v>
      </c>
      <c r="BK146" s="200">
        <f>SUM(BK147:BK167)</f>
        <v>0</v>
      </c>
    </row>
    <row r="147" spans="1:65" s="2" customFormat="1" ht="21.75" customHeight="1">
      <c r="A147" s="34"/>
      <c r="B147" s="35"/>
      <c r="C147" s="203" t="s">
        <v>165</v>
      </c>
      <c r="D147" s="203" t="s">
        <v>136</v>
      </c>
      <c r="E147" s="204" t="s">
        <v>166</v>
      </c>
      <c r="F147" s="205" t="s">
        <v>167</v>
      </c>
      <c r="G147" s="206" t="s">
        <v>139</v>
      </c>
      <c r="H147" s="207">
        <v>1.125</v>
      </c>
      <c r="I147" s="208"/>
      <c r="J147" s="209">
        <f>ROUND(I147*H147,2)</f>
        <v>0</v>
      </c>
      <c r="K147" s="205" t="s">
        <v>140</v>
      </c>
      <c r="L147" s="39"/>
      <c r="M147" s="210" t="s">
        <v>1</v>
      </c>
      <c r="N147" s="211" t="s">
        <v>41</v>
      </c>
      <c r="O147" s="71"/>
      <c r="P147" s="212">
        <f>O147*H147</f>
        <v>0</v>
      </c>
      <c r="Q147" s="212">
        <v>0</v>
      </c>
      <c r="R147" s="212">
        <f>Q147*H147</f>
        <v>0</v>
      </c>
      <c r="S147" s="212">
        <v>0</v>
      </c>
      <c r="T147" s="213">
        <f>S147*H147</f>
        <v>0</v>
      </c>
      <c r="U147" s="34"/>
      <c r="V147" s="34"/>
      <c r="W147" s="34"/>
      <c r="X147" s="34"/>
      <c r="Y147" s="34"/>
      <c r="Z147" s="34"/>
      <c r="AA147" s="34"/>
      <c r="AB147" s="34"/>
      <c r="AC147" s="34"/>
      <c r="AD147" s="34"/>
      <c r="AE147" s="34"/>
      <c r="AR147" s="214" t="s">
        <v>141</v>
      </c>
      <c r="AT147" s="214" t="s">
        <v>136</v>
      </c>
      <c r="AU147" s="214" t="s">
        <v>86</v>
      </c>
      <c r="AY147" s="17" t="s">
        <v>134</v>
      </c>
      <c r="BE147" s="215">
        <f>IF(N147="základní",J147,0)</f>
        <v>0</v>
      </c>
      <c r="BF147" s="215">
        <f>IF(N147="snížená",J147,0)</f>
        <v>0</v>
      </c>
      <c r="BG147" s="215">
        <f>IF(N147="zákl. přenesená",J147,0)</f>
        <v>0</v>
      </c>
      <c r="BH147" s="215">
        <f>IF(N147="sníž. přenesená",J147,0)</f>
        <v>0</v>
      </c>
      <c r="BI147" s="215">
        <f>IF(N147="nulová",J147,0)</f>
        <v>0</v>
      </c>
      <c r="BJ147" s="17" t="s">
        <v>84</v>
      </c>
      <c r="BK147" s="215">
        <f>ROUND(I147*H147,2)</f>
        <v>0</v>
      </c>
      <c r="BL147" s="17" t="s">
        <v>141</v>
      </c>
      <c r="BM147" s="214" t="s">
        <v>168</v>
      </c>
    </row>
    <row r="148" spans="1:65" s="2" customFormat="1" ht="19.5">
      <c r="A148" s="34"/>
      <c r="B148" s="35"/>
      <c r="C148" s="36"/>
      <c r="D148" s="216" t="s">
        <v>143</v>
      </c>
      <c r="E148" s="36"/>
      <c r="F148" s="217" t="s">
        <v>167</v>
      </c>
      <c r="G148" s="36"/>
      <c r="H148" s="36"/>
      <c r="I148" s="115"/>
      <c r="J148" s="36"/>
      <c r="K148" s="36"/>
      <c r="L148" s="39"/>
      <c r="M148" s="218"/>
      <c r="N148" s="219"/>
      <c r="O148" s="71"/>
      <c r="P148" s="71"/>
      <c r="Q148" s="71"/>
      <c r="R148" s="71"/>
      <c r="S148" s="71"/>
      <c r="T148" s="72"/>
      <c r="U148" s="34"/>
      <c r="V148" s="34"/>
      <c r="W148" s="34"/>
      <c r="X148" s="34"/>
      <c r="Y148" s="34"/>
      <c r="Z148" s="34"/>
      <c r="AA148" s="34"/>
      <c r="AB148" s="34"/>
      <c r="AC148" s="34"/>
      <c r="AD148" s="34"/>
      <c r="AE148" s="34"/>
      <c r="AT148" s="17" t="s">
        <v>143</v>
      </c>
      <c r="AU148" s="17" t="s">
        <v>86</v>
      </c>
    </row>
    <row r="149" spans="1:65" s="2" customFormat="1" ht="58.5">
      <c r="A149" s="34"/>
      <c r="B149" s="35"/>
      <c r="C149" s="36"/>
      <c r="D149" s="216" t="s">
        <v>144</v>
      </c>
      <c r="E149" s="36"/>
      <c r="F149" s="220" t="s">
        <v>169</v>
      </c>
      <c r="G149" s="36"/>
      <c r="H149" s="36"/>
      <c r="I149" s="115"/>
      <c r="J149" s="36"/>
      <c r="K149" s="36"/>
      <c r="L149" s="39"/>
      <c r="M149" s="218"/>
      <c r="N149" s="219"/>
      <c r="O149" s="71"/>
      <c r="P149" s="71"/>
      <c r="Q149" s="71"/>
      <c r="R149" s="71"/>
      <c r="S149" s="71"/>
      <c r="T149" s="72"/>
      <c r="U149" s="34"/>
      <c r="V149" s="34"/>
      <c r="W149" s="34"/>
      <c r="X149" s="34"/>
      <c r="Y149" s="34"/>
      <c r="Z149" s="34"/>
      <c r="AA149" s="34"/>
      <c r="AB149" s="34"/>
      <c r="AC149" s="34"/>
      <c r="AD149" s="34"/>
      <c r="AE149" s="34"/>
      <c r="AT149" s="17" t="s">
        <v>144</v>
      </c>
      <c r="AU149" s="17" t="s">
        <v>86</v>
      </c>
    </row>
    <row r="150" spans="1:65" s="13" customFormat="1" ht="11.25">
      <c r="B150" s="221"/>
      <c r="C150" s="222"/>
      <c r="D150" s="216" t="s">
        <v>146</v>
      </c>
      <c r="E150" s="223" t="s">
        <v>1</v>
      </c>
      <c r="F150" s="224" t="s">
        <v>170</v>
      </c>
      <c r="G150" s="222"/>
      <c r="H150" s="223" t="s">
        <v>1</v>
      </c>
      <c r="I150" s="225"/>
      <c r="J150" s="222"/>
      <c r="K150" s="222"/>
      <c r="L150" s="226"/>
      <c r="M150" s="227"/>
      <c r="N150" s="228"/>
      <c r="O150" s="228"/>
      <c r="P150" s="228"/>
      <c r="Q150" s="228"/>
      <c r="R150" s="228"/>
      <c r="S150" s="228"/>
      <c r="T150" s="229"/>
      <c r="AT150" s="230" t="s">
        <v>146</v>
      </c>
      <c r="AU150" s="230" t="s">
        <v>86</v>
      </c>
      <c r="AV150" s="13" t="s">
        <v>84</v>
      </c>
      <c r="AW150" s="13" t="s">
        <v>33</v>
      </c>
      <c r="AX150" s="13" t="s">
        <v>76</v>
      </c>
      <c r="AY150" s="230" t="s">
        <v>134</v>
      </c>
    </row>
    <row r="151" spans="1:65" s="14" customFormat="1" ht="11.25">
      <c r="B151" s="231"/>
      <c r="C151" s="232"/>
      <c r="D151" s="216" t="s">
        <v>146</v>
      </c>
      <c r="E151" s="233" t="s">
        <v>1</v>
      </c>
      <c r="F151" s="234" t="s">
        <v>171</v>
      </c>
      <c r="G151" s="232"/>
      <c r="H151" s="235">
        <v>1.125</v>
      </c>
      <c r="I151" s="236"/>
      <c r="J151" s="232"/>
      <c r="K151" s="232"/>
      <c r="L151" s="237"/>
      <c r="M151" s="238"/>
      <c r="N151" s="239"/>
      <c r="O151" s="239"/>
      <c r="P151" s="239"/>
      <c r="Q151" s="239"/>
      <c r="R151" s="239"/>
      <c r="S151" s="239"/>
      <c r="T151" s="240"/>
      <c r="AT151" s="241" t="s">
        <v>146</v>
      </c>
      <c r="AU151" s="241" t="s">
        <v>86</v>
      </c>
      <c r="AV151" s="14" t="s">
        <v>86</v>
      </c>
      <c r="AW151" s="14" t="s">
        <v>33</v>
      </c>
      <c r="AX151" s="14" t="s">
        <v>76</v>
      </c>
      <c r="AY151" s="241" t="s">
        <v>134</v>
      </c>
    </row>
    <row r="152" spans="1:65" s="15" customFormat="1" ht="11.25">
      <c r="B152" s="242"/>
      <c r="C152" s="243"/>
      <c r="D152" s="216" t="s">
        <v>146</v>
      </c>
      <c r="E152" s="244" t="s">
        <v>1</v>
      </c>
      <c r="F152" s="245" t="s">
        <v>149</v>
      </c>
      <c r="G152" s="243"/>
      <c r="H152" s="246">
        <v>1.125</v>
      </c>
      <c r="I152" s="247"/>
      <c r="J152" s="243"/>
      <c r="K152" s="243"/>
      <c r="L152" s="248"/>
      <c r="M152" s="249"/>
      <c r="N152" s="250"/>
      <c r="O152" s="250"/>
      <c r="P152" s="250"/>
      <c r="Q152" s="250"/>
      <c r="R152" s="250"/>
      <c r="S152" s="250"/>
      <c r="T152" s="251"/>
      <c r="AT152" s="252" t="s">
        <v>146</v>
      </c>
      <c r="AU152" s="252" t="s">
        <v>86</v>
      </c>
      <c r="AV152" s="15" t="s">
        <v>141</v>
      </c>
      <c r="AW152" s="15" t="s">
        <v>33</v>
      </c>
      <c r="AX152" s="15" t="s">
        <v>84</v>
      </c>
      <c r="AY152" s="252" t="s">
        <v>134</v>
      </c>
    </row>
    <row r="153" spans="1:65" s="2" customFormat="1" ht="21.75" customHeight="1">
      <c r="A153" s="34"/>
      <c r="B153" s="35"/>
      <c r="C153" s="203" t="s">
        <v>172</v>
      </c>
      <c r="D153" s="203" t="s">
        <v>136</v>
      </c>
      <c r="E153" s="204" t="s">
        <v>173</v>
      </c>
      <c r="F153" s="205" t="s">
        <v>174</v>
      </c>
      <c r="G153" s="206" t="s">
        <v>139</v>
      </c>
      <c r="H153" s="207">
        <v>1.875</v>
      </c>
      <c r="I153" s="208"/>
      <c r="J153" s="209">
        <f>ROUND(I153*H153,2)</f>
        <v>0</v>
      </c>
      <c r="K153" s="205" t="s">
        <v>140</v>
      </c>
      <c r="L153" s="39"/>
      <c r="M153" s="210" t="s">
        <v>1</v>
      </c>
      <c r="N153" s="211" t="s">
        <v>41</v>
      </c>
      <c r="O153" s="71"/>
      <c r="P153" s="212">
        <f>O153*H153</f>
        <v>0</v>
      </c>
      <c r="Q153" s="212">
        <v>0</v>
      </c>
      <c r="R153" s="212">
        <f>Q153*H153</f>
        <v>0</v>
      </c>
      <c r="S153" s="212">
        <v>0</v>
      </c>
      <c r="T153" s="213">
        <f>S153*H153</f>
        <v>0</v>
      </c>
      <c r="U153" s="34"/>
      <c r="V153" s="34"/>
      <c r="W153" s="34"/>
      <c r="X153" s="34"/>
      <c r="Y153" s="34"/>
      <c r="Z153" s="34"/>
      <c r="AA153" s="34"/>
      <c r="AB153" s="34"/>
      <c r="AC153" s="34"/>
      <c r="AD153" s="34"/>
      <c r="AE153" s="34"/>
      <c r="AR153" s="214" t="s">
        <v>141</v>
      </c>
      <c r="AT153" s="214" t="s">
        <v>136</v>
      </c>
      <c r="AU153" s="214" t="s">
        <v>86</v>
      </c>
      <c r="AY153" s="17" t="s">
        <v>134</v>
      </c>
      <c r="BE153" s="215">
        <f>IF(N153="základní",J153,0)</f>
        <v>0</v>
      </c>
      <c r="BF153" s="215">
        <f>IF(N153="snížená",J153,0)</f>
        <v>0</v>
      </c>
      <c r="BG153" s="215">
        <f>IF(N153="zákl. přenesená",J153,0)</f>
        <v>0</v>
      </c>
      <c r="BH153" s="215">
        <f>IF(N153="sníž. přenesená",J153,0)</f>
        <v>0</v>
      </c>
      <c r="BI153" s="215">
        <f>IF(N153="nulová",J153,0)</f>
        <v>0</v>
      </c>
      <c r="BJ153" s="17" t="s">
        <v>84</v>
      </c>
      <c r="BK153" s="215">
        <f>ROUND(I153*H153,2)</f>
        <v>0</v>
      </c>
      <c r="BL153" s="17" t="s">
        <v>141</v>
      </c>
      <c r="BM153" s="214" t="s">
        <v>175</v>
      </c>
    </row>
    <row r="154" spans="1:65" s="2" customFormat="1" ht="19.5">
      <c r="A154" s="34"/>
      <c r="B154" s="35"/>
      <c r="C154" s="36"/>
      <c r="D154" s="216" t="s">
        <v>143</v>
      </c>
      <c r="E154" s="36"/>
      <c r="F154" s="217" t="s">
        <v>174</v>
      </c>
      <c r="G154" s="36"/>
      <c r="H154" s="36"/>
      <c r="I154" s="115"/>
      <c r="J154" s="36"/>
      <c r="K154" s="36"/>
      <c r="L154" s="39"/>
      <c r="M154" s="218"/>
      <c r="N154" s="219"/>
      <c r="O154" s="71"/>
      <c r="P154" s="71"/>
      <c r="Q154" s="71"/>
      <c r="R154" s="71"/>
      <c r="S154" s="71"/>
      <c r="T154" s="72"/>
      <c r="U154" s="34"/>
      <c r="V154" s="34"/>
      <c r="W154" s="34"/>
      <c r="X154" s="34"/>
      <c r="Y154" s="34"/>
      <c r="Z154" s="34"/>
      <c r="AA154" s="34"/>
      <c r="AB154" s="34"/>
      <c r="AC154" s="34"/>
      <c r="AD154" s="34"/>
      <c r="AE154" s="34"/>
      <c r="AT154" s="17" t="s">
        <v>143</v>
      </c>
      <c r="AU154" s="17" t="s">
        <v>86</v>
      </c>
    </row>
    <row r="155" spans="1:65" s="2" customFormat="1" ht="136.5">
      <c r="A155" s="34"/>
      <c r="B155" s="35"/>
      <c r="C155" s="36"/>
      <c r="D155" s="216" t="s">
        <v>144</v>
      </c>
      <c r="E155" s="36"/>
      <c r="F155" s="220" t="s">
        <v>176</v>
      </c>
      <c r="G155" s="36"/>
      <c r="H155" s="36"/>
      <c r="I155" s="115"/>
      <c r="J155" s="36"/>
      <c r="K155" s="36"/>
      <c r="L155" s="39"/>
      <c r="M155" s="218"/>
      <c r="N155" s="219"/>
      <c r="O155" s="71"/>
      <c r="P155" s="71"/>
      <c r="Q155" s="71"/>
      <c r="R155" s="71"/>
      <c r="S155" s="71"/>
      <c r="T155" s="72"/>
      <c r="U155" s="34"/>
      <c r="V155" s="34"/>
      <c r="W155" s="34"/>
      <c r="X155" s="34"/>
      <c r="Y155" s="34"/>
      <c r="Z155" s="34"/>
      <c r="AA155" s="34"/>
      <c r="AB155" s="34"/>
      <c r="AC155" s="34"/>
      <c r="AD155" s="34"/>
      <c r="AE155" s="34"/>
      <c r="AT155" s="17" t="s">
        <v>144</v>
      </c>
      <c r="AU155" s="17" t="s">
        <v>86</v>
      </c>
    </row>
    <row r="156" spans="1:65" s="13" customFormat="1" ht="11.25">
      <c r="B156" s="221"/>
      <c r="C156" s="222"/>
      <c r="D156" s="216" t="s">
        <v>146</v>
      </c>
      <c r="E156" s="223" t="s">
        <v>1</v>
      </c>
      <c r="F156" s="224" t="s">
        <v>170</v>
      </c>
      <c r="G156" s="222"/>
      <c r="H156" s="223" t="s">
        <v>1</v>
      </c>
      <c r="I156" s="225"/>
      <c r="J156" s="222"/>
      <c r="K156" s="222"/>
      <c r="L156" s="226"/>
      <c r="M156" s="227"/>
      <c r="N156" s="228"/>
      <c r="O156" s="228"/>
      <c r="P156" s="228"/>
      <c r="Q156" s="228"/>
      <c r="R156" s="228"/>
      <c r="S156" s="228"/>
      <c r="T156" s="229"/>
      <c r="AT156" s="230" t="s">
        <v>146</v>
      </c>
      <c r="AU156" s="230" t="s">
        <v>86</v>
      </c>
      <c r="AV156" s="13" t="s">
        <v>84</v>
      </c>
      <c r="AW156" s="13" t="s">
        <v>33</v>
      </c>
      <c r="AX156" s="13" t="s">
        <v>76</v>
      </c>
      <c r="AY156" s="230" t="s">
        <v>134</v>
      </c>
    </row>
    <row r="157" spans="1:65" s="14" customFormat="1" ht="11.25">
      <c r="B157" s="231"/>
      <c r="C157" s="232"/>
      <c r="D157" s="216" t="s">
        <v>146</v>
      </c>
      <c r="E157" s="233" t="s">
        <v>1</v>
      </c>
      <c r="F157" s="234" t="s">
        <v>148</v>
      </c>
      <c r="G157" s="232"/>
      <c r="H157" s="235">
        <v>1.875</v>
      </c>
      <c r="I157" s="236"/>
      <c r="J157" s="232"/>
      <c r="K157" s="232"/>
      <c r="L157" s="237"/>
      <c r="M157" s="238"/>
      <c r="N157" s="239"/>
      <c r="O157" s="239"/>
      <c r="P157" s="239"/>
      <c r="Q157" s="239"/>
      <c r="R157" s="239"/>
      <c r="S157" s="239"/>
      <c r="T157" s="240"/>
      <c r="AT157" s="241" t="s">
        <v>146</v>
      </c>
      <c r="AU157" s="241" t="s">
        <v>86</v>
      </c>
      <c r="AV157" s="14" t="s">
        <v>86</v>
      </c>
      <c r="AW157" s="14" t="s">
        <v>33</v>
      </c>
      <c r="AX157" s="14" t="s">
        <v>76</v>
      </c>
      <c r="AY157" s="241" t="s">
        <v>134</v>
      </c>
    </row>
    <row r="158" spans="1:65" s="15" customFormat="1" ht="11.25">
      <c r="B158" s="242"/>
      <c r="C158" s="243"/>
      <c r="D158" s="216" t="s">
        <v>146</v>
      </c>
      <c r="E158" s="244" t="s">
        <v>1</v>
      </c>
      <c r="F158" s="245" t="s">
        <v>149</v>
      </c>
      <c r="G158" s="243"/>
      <c r="H158" s="246">
        <v>1.875</v>
      </c>
      <c r="I158" s="247"/>
      <c r="J158" s="243"/>
      <c r="K158" s="243"/>
      <c r="L158" s="248"/>
      <c r="M158" s="249"/>
      <c r="N158" s="250"/>
      <c r="O158" s="250"/>
      <c r="P158" s="250"/>
      <c r="Q158" s="250"/>
      <c r="R158" s="250"/>
      <c r="S158" s="250"/>
      <c r="T158" s="251"/>
      <c r="AT158" s="252" t="s">
        <v>146</v>
      </c>
      <c r="AU158" s="252" t="s">
        <v>86</v>
      </c>
      <c r="AV158" s="15" t="s">
        <v>141</v>
      </c>
      <c r="AW158" s="15" t="s">
        <v>33</v>
      </c>
      <c r="AX158" s="15" t="s">
        <v>84</v>
      </c>
      <c r="AY158" s="252" t="s">
        <v>134</v>
      </c>
    </row>
    <row r="159" spans="1:65" s="2" customFormat="1" ht="16.5" customHeight="1">
      <c r="A159" s="34"/>
      <c r="B159" s="35"/>
      <c r="C159" s="203" t="s">
        <v>177</v>
      </c>
      <c r="D159" s="203" t="s">
        <v>136</v>
      </c>
      <c r="E159" s="204" t="s">
        <v>178</v>
      </c>
      <c r="F159" s="205" t="s">
        <v>179</v>
      </c>
      <c r="G159" s="206" t="s">
        <v>180</v>
      </c>
      <c r="H159" s="207">
        <v>3.54</v>
      </c>
      <c r="I159" s="208"/>
      <c r="J159" s="209">
        <f>ROUND(I159*H159,2)</f>
        <v>0</v>
      </c>
      <c r="K159" s="205" t="s">
        <v>140</v>
      </c>
      <c r="L159" s="39"/>
      <c r="M159" s="210" t="s">
        <v>1</v>
      </c>
      <c r="N159" s="211" t="s">
        <v>41</v>
      </c>
      <c r="O159" s="71"/>
      <c r="P159" s="212">
        <f>O159*H159</f>
        <v>0</v>
      </c>
      <c r="Q159" s="212">
        <v>0</v>
      </c>
      <c r="R159" s="212">
        <f>Q159*H159</f>
        <v>0</v>
      </c>
      <c r="S159" s="212">
        <v>0</v>
      </c>
      <c r="T159" s="213">
        <f>S159*H159</f>
        <v>0</v>
      </c>
      <c r="U159" s="34"/>
      <c r="V159" s="34"/>
      <c r="W159" s="34"/>
      <c r="X159" s="34"/>
      <c r="Y159" s="34"/>
      <c r="Z159" s="34"/>
      <c r="AA159" s="34"/>
      <c r="AB159" s="34"/>
      <c r="AC159" s="34"/>
      <c r="AD159" s="34"/>
      <c r="AE159" s="34"/>
      <c r="AR159" s="214" t="s">
        <v>141</v>
      </c>
      <c r="AT159" s="214" t="s">
        <v>136</v>
      </c>
      <c r="AU159" s="214" t="s">
        <v>86</v>
      </c>
      <c r="AY159" s="17" t="s">
        <v>134</v>
      </c>
      <c r="BE159" s="215">
        <f>IF(N159="základní",J159,0)</f>
        <v>0</v>
      </c>
      <c r="BF159" s="215">
        <f>IF(N159="snížená",J159,0)</f>
        <v>0</v>
      </c>
      <c r="BG159" s="215">
        <f>IF(N159="zákl. přenesená",J159,0)</f>
        <v>0</v>
      </c>
      <c r="BH159" s="215">
        <f>IF(N159="sníž. přenesená",J159,0)</f>
        <v>0</v>
      </c>
      <c r="BI159" s="215">
        <f>IF(N159="nulová",J159,0)</f>
        <v>0</v>
      </c>
      <c r="BJ159" s="17" t="s">
        <v>84</v>
      </c>
      <c r="BK159" s="215">
        <f>ROUND(I159*H159,2)</f>
        <v>0</v>
      </c>
      <c r="BL159" s="17" t="s">
        <v>141</v>
      </c>
      <c r="BM159" s="214" t="s">
        <v>181</v>
      </c>
    </row>
    <row r="160" spans="1:65" s="2" customFormat="1" ht="11.25">
      <c r="A160" s="34"/>
      <c r="B160" s="35"/>
      <c r="C160" s="36"/>
      <c r="D160" s="216" t="s">
        <v>143</v>
      </c>
      <c r="E160" s="36"/>
      <c r="F160" s="217" t="s">
        <v>179</v>
      </c>
      <c r="G160" s="36"/>
      <c r="H160" s="36"/>
      <c r="I160" s="115"/>
      <c r="J160" s="36"/>
      <c r="K160" s="36"/>
      <c r="L160" s="39"/>
      <c r="M160" s="218"/>
      <c r="N160" s="219"/>
      <c r="O160" s="71"/>
      <c r="P160" s="71"/>
      <c r="Q160" s="71"/>
      <c r="R160" s="71"/>
      <c r="S160" s="71"/>
      <c r="T160" s="72"/>
      <c r="U160" s="34"/>
      <c r="V160" s="34"/>
      <c r="W160" s="34"/>
      <c r="X160" s="34"/>
      <c r="Y160" s="34"/>
      <c r="Z160" s="34"/>
      <c r="AA160" s="34"/>
      <c r="AB160" s="34"/>
      <c r="AC160" s="34"/>
      <c r="AD160" s="34"/>
      <c r="AE160" s="34"/>
      <c r="AT160" s="17" t="s">
        <v>143</v>
      </c>
      <c r="AU160" s="17" t="s">
        <v>86</v>
      </c>
    </row>
    <row r="161" spans="1:65" s="2" customFormat="1" ht="48.75">
      <c r="A161" s="34"/>
      <c r="B161" s="35"/>
      <c r="C161" s="36"/>
      <c r="D161" s="216" t="s">
        <v>144</v>
      </c>
      <c r="E161" s="36"/>
      <c r="F161" s="220" t="s">
        <v>182</v>
      </c>
      <c r="G161" s="36"/>
      <c r="H161" s="36"/>
      <c r="I161" s="115"/>
      <c r="J161" s="36"/>
      <c r="K161" s="36"/>
      <c r="L161" s="39"/>
      <c r="M161" s="218"/>
      <c r="N161" s="219"/>
      <c r="O161" s="71"/>
      <c r="P161" s="71"/>
      <c r="Q161" s="71"/>
      <c r="R161" s="71"/>
      <c r="S161" s="71"/>
      <c r="T161" s="72"/>
      <c r="U161" s="34"/>
      <c r="V161" s="34"/>
      <c r="W161" s="34"/>
      <c r="X161" s="34"/>
      <c r="Y161" s="34"/>
      <c r="Z161" s="34"/>
      <c r="AA161" s="34"/>
      <c r="AB161" s="34"/>
      <c r="AC161" s="34"/>
      <c r="AD161" s="34"/>
      <c r="AE161" s="34"/>
      <c r="AT161" s="17" t="s">
        <v>144</v>
      </c>
      <c r="AU161" s="17" t="s">
        <v>86</v>
      </c>
    </row>
    <row r="162" spans="1:65" s="13" customFormat="1" ht="11.25">
      <c r="B162" s="221"/>
      <c r="C162" s="222"/>
      <c r="D162" s="216" t="s">
        <v>146</v>
      </c>
      <c r="E162" s="223" t="s">
        <v>1</v>
      </c>
      <c r="F162" s="224" t="s">
        <v>170</v>
      </c>
      <c r="G162" s="222"/>
      <c r="H162" s="223" t="s">
        <v>1</v>
      </c>
      <c r="I162" s="225"/>
      <c r="J162" s="222"/>
      <c r="K162" s="222"/>
      <c r="L162" s="226"/>
      <c r="M162" s="227"/>
      <c r="N162" s="228"/>
      <c r="O162" s="228"/>
      <c r="P162" s="228"/>
      <c r="Q162" s="228"/>
      <c r="R162" s="228"/>
      <c r="S162" s="228"/>
      <c r="T162" s="229"/>
      <c r="AT162" s="230" t="s">
        <v>146</v>
      </c>
      <c r="AU162" s="230" t="s">
        <v>86</v>
      </c>
      <c r="AV162" s="13" t="s">
        <v>84</v>
      </c>
      <c r="AW162" s="13" t="s">
        <v>33</v>
      </c>
      <c r="AX162" s="13" t="s">
        <v>76</v>
      </c>
      <c r="AY162" s="230" t="s">
        <v>134</v>
      </c>
    </row>
    <row r="163" spans="1:65" s="14" customFormat="1" ht="11.25">
      <c r="B163" s="231"/>
      <c r="C163" s="232"/>
      <c r="D163" s="216" t="s">
        <v>146</v>
      </c>
      <c r="E163" s="233" t="s">
        <v>1</v>
      </c>
      <c r="F163" s="234" t="s">
        <v>183</v>
      </c>
      <c r="G163" s="232"/>
      <c r="H163" s="235">
        <v>3.54</v>
      </c>
      <c r="I163" s="236"/>
      <c r="J163" s="232"/>
      <c r="K163" s="232"/>
      <c r="L163" s="237"/>
      <c r="M163" s="238"/>
      <c r="N163" s="239"/>
      <c r="O163" s="239"/>
      <c r="P163" s="239"/>
      <c r="Q163" s="239"/>
      <c r="R163" s="239"/>
      <c r="S163" s="239"/>
      <c r="T163" s="240"/>
      <c r="AT163" s="241" t="s">
        <v>146</v>
      </c>
      <c r="AU163" s="241" t="s">
        <v>86</v>
      </c>
      <c r="AV163" s="14" t="s">
        <v>86</v>
      </c>
      <c r="AW163" s="14" t="s">
        <v>33</v>
      </c>
      <c r="AX163" s="14" t="s">
        <v>76</v>
      </c>
      <c r="AY163" s="241" t="s">
        <v>134</v>
      </c>
    </row>
    <row r="164" spans="1:65" s="15" customFormat="1" ht="11.25">
      <c r="B164" s="242"/>
      <c r="C164" s="243"/>
      <c r="D164" s="216" t="s">
        <v>146</v>
      </c>
      <c r="E164" s="244" t="s">
        <v>1</v>
      </c>
      <c r="F164" s="245" t="s">
        <v>149</v>
      </c>
      <c r="G164" s="243"/>
      <c r="H164" s="246">
        <v>3.54</v>
      </c>
      <c r="I164" s="247"/>
      <c r="J164" s="243"/>
      <c r="K164" s="243"/>
      <c r="L164" s="248"/>
      <c r="M164" s="249"/>
      <c r="N164" s="250"/>
      <c r="O164" s="250"/>
      <c r="P164" s="250"/>
      <c r="Q164" s="250"/>
      <c r="R164" s="250"/>
      <c r="S164" s="250"/>
      <c r="T164" s="251"/>
      <c r="AT164" s="252" t="s">
        <v>146</v>
      </c>
      <c r="AU164" s="252" t="s">
        <v>86</v>
      </c>
      <c r="AV164" s="15" t="s">
        <v>141</v>
      </c>
      <c r="AW164" s="15" t="s">
        <v>33</v>
      </c>
      <c r="AX164" s="15" t="s">
        <v>84</v>
      </c>
      <c r="AY164" s="252" t="s">
        <v>134</v>
      </c>
    </row>
    <row r="165" spans="1:65" s="2" customFormat="1" ht="16.5" customHeight="1">
      <c r="A165" s="34"/>
      <c r="B165" s="35"/>
      <c r="C165" s="203" t="s">
        <v>184</v>
      </c>
      <c r="D165" s="203" t="s">
        <v>136</v>
      </c>
      <c r="E165" s="204" t="s">
        <v>185</v>
      </c>
      <c r="F165" s="205" t="s">
        <v>186</v>
      </c>
      <c r="G165" s="206" t="s">
        <v>180</v>
      </c>
      <c r="H165" s="207">
        <v>3.54</v>
      </c>
      <c r="I165" s="208"/>
      <c r="J165" s="209">
        <f>ROUND(I165*H165,2)</f>
        <v>0</v>
      </c>
      <c r="K165" s="205" t="s">
        <v>140</v>
      </c>
      <c r="L165" s="39"/>
      <c r="M165" s="210" t="s">
        <v>1</v>
      </c>
      <c r="N165" s="211" t="s">
        <v>41</v>
      </c>
      <c r="O165" s="71"/>
      <c r="P165" s="212">
        <f>O165*H165</f>
        <v>0</v>
      </c>
      <c r="Q165" s="212">
        <v>0</v>
      </c>
      <c r="R165" s="212">
        <f>Q165*H165</f>
        <v>0</v>
      </c>
      <c r="S165" s="212">
        <v>0</v>
      </c>
      <c r="T165" s="213">
        <f>S165*H165</f>
        <v>0</v>
      </c>
      <c r="U165" s="34"/>
      <c r="V165" s="34"/>
      <c r="W165" s="34"/>
      <c r="X165" s="34"/>
      <c r="Y165" s="34"/>
      <c r="Z165" s="34"/>
      <c r="AA165" s="34"/>
      <c r="AB165" s="34"/>
      <c r="AC165" s="34"/>
      <c r="AD165" s="34"/>
      <c r="AE165" s="34"/>
      <c r="AR165" s="214" t="s">
        <v>141</v>
      </c>
      <c r="AT165" s="214" t="s">
        <v>136</v>
      </c>
      <c r="AU165" s="214" t="s">
        <v>86</v>
      </c>
      <c r="AY165" s="17" t="s">
        <v>134</v>
      </c>
      <c r="BE165" s="215">
        <f>IF(N165="základní",J165,0)</f>
        <v>0</v>
      </c>
      <c r="BF165" s="215">
        <f>IF(N165="snížená",J165,0)</f>
        <v>0</v>
      </c>
      <c r="BG165" s="215">
        <f>IF(N165="zákl. přenesená",J165,0)</f>
        <v>0</v>
      </c>
      <c r="BH165" s="215">
        <f>IF(N165="sníž. přenesená",J165,0)</f>
        <v>0</v>
      </c>
      <c r="BI165" s="215">
        <f>IF(N165="nulová",J165,0)</f>
        <v>0</v>
      </c>
      <c r="BJ165" s="17" t="s">
        <v>84</v>
      </c>
      <c r="BK165" s="215">
        <f>ROUND(I165*H165,2)</f>
        <v>0</v>
      </c>
      <c r="BL165" s="17" t="s">
        <v>141</v>
      </c>
      <c r="BM165" s="214" t="s">
        <v>187</v>
      </c>
    </row>
    <row r="166" spans="1:65" s="2" customFormat="1" ht="11.25">
      <c r="A166" s="34"/>
      <c r="B166" s="35"/>
      <c r="C166" s="36"/>
      <c r="D166" s="216" t="s">
        <v>143</v>
      </c>
      <c r="E166" s="36"/>
      <c r="F166" s="217" t="s">
        <v>186</v>
      </c>
      <c r="G166" s="36"/>
      <c r="H166" s="36"/>
      <c r="I166" s="115"/>
      <c r="J166" s="36"/>
      <c r="K166" s="36"/>
      <c r="L166" s="39"/>
      <c r="M166" s="218"/>
      <c r="N166" s="219"/>
      <c r="O166" s="71"/>
      <c r="P166" s="71"/>
      <c r="Q166" s="71"/>
      <c r="R166" s="71"/>
      <c r="S166" s="71"/>
      <c r="T166" s="72"/>
      <c r="U166" s="34"/>
      <c r="V166" s="34"/>
      <c r="W166" s="34"/>
      <c r="X166" s="34"/>
      <c r="Y166" s="34"/>
      <c r="Z166" s="34"/>
      <c r="AA166" s="34"/>
      <c r="AB166" s="34"/>
      <c r="AC166" s="34"/>
      <c r="AD166" s="34"/>
      <c r="AE166" s="34"/>
      <c r="AT166" s="17" t="s">
        <v>143</v>
      </c>
      <c r="AU166" s="17" t="s">
        <v>86</v>
      </c>
    </row>
    <row r="167" spans="1:65" s="2" customFormat="1" ht="48.75">
      <c r="A167" s="34"/>
      <c r="B167" s="35"/>
      <c r="C167" s="36"/>
      <c r="D167" s="216" t="s">
        <v>144</v>
      </c>
      <c r="E167" s="36"/>
      <c r="F167" s="220" t="s">
        <v>182</v>
      </c>
      <c r="G167" s="36"/>
      <c r="H167" s="36"/>
      <c r="I167" s="115"/>
      <c r="J167" s="36"/>
      <c r="K167" s="36"/>
      <c r="L167" s="39"/>
      <c r="M167" s="218"/>
      <c r="N167" s="219"/>
      <c r="O167" s="71"/>
      <c r="P167" s="71"/>
      <c r="Q167" s="71"/>
      <c r="R167" s="71"/>
      <c r="S167" s="71"/>
      <c r="T167" s="72"/>
      <c r="U167" s="34"/>
      <c r="V167" s="34"/>
      <c r="W167" s="34"/>
      <c r="X167" s="34"/>
      <c r="Y167" s="34"/>
      <c r="Z167" s="34"/>
      <c r="AA167" s="34"/>
      <c r="AB167" s="34"/>
      <c r="AC167" s="34"/>
      <c r="AD167" s="34"/>
      <c r="AE167" s="34"/>
      <c r="AT167" s="17" t="s">
        <v>144</v>
      </c>
      <c r="AU167" s="17" t="s">
        <v>86</v>
      </c>
    </row>
    <row r="168" spans="1:65" s="12" customFormat="1" ht="22.9" customHeight="1">
      <c r="B168" s="187"/>
      <c r="C168" s="188"/>
      <c r="D168" s="189" t="s">
        <v>75</v>
      </c>
      <c r="E168" s="201" t="s">
        <v>188</v>
      </c>
      <c r="F168" s="201" t="s">
        <v>189</v>
      </c>
      <c r="G168" s="188"/>
      <c r="H168" s="188"/>
      <c r="I168" s="191"/>
      <c r="J168" s="202">
        <f>BK168</f>
        <v>0</v>
      </c>
      <c r="K168" s="188"/>
      <c r="L168" s="193"/>
      <c r="M168" s="194"/>
      <c r="N168" s="195"/>
      <c r="O168" s="195"/>
      <c r="P168" s="196">
        <f>SUM(P169:P183)</f>
        <v>0</v>
      </c>
      <c r="Q168" s="195"/>
      <c r="R168" s="196">
        <f>SUM(R169:R183)</f>
        <v>0</v>
      </c>
      <c r="S168" s="195"/>
      <c r="T168" s="197">
        <f>SUM(T169:T183)</f>
        <v>0</v>
      </c>
      <c r="AR168" s="198" t="s">
        <v>84</v>
      </c>
      <c r="AT168" s="199" t="s">
        <v>75</v>
      </c>
      <c r="AU168" s="199" t="s">
        <v>84</v>
      </c>
      <c r="AY168" s="198" t="s">
        <v>134</v>
      </c>
      <c r="BK168" s="200">
        <f>SUM(BK169:BK183)</f>
        <v>0</v>
      </c>
    </row>
    <row r="169" spans="1:65" s="2" customFormat="1" ht="16.5" customHeight="1">
      <c r="A169" s="34"/>
      <c r="B169" s="35"/>
      <c r="C169" s="203" t="s">
        <v>188</v>
      </c>
      <c r="D169" s="203" t="s">
        <v>136</v>
      </c>
      <c r="E169" s="204" t="s">
        <v>190</v>
      </c>
      <c r="F169" s="205" t="s">
        <v>191</v>
      </c>
      <c r="G169" s="206" t="s">
        <v>192</v>
      </c>
      <c r="H169" s="207">
        <v>1</v>
      </c>
      <c r="I169" s="208"/>
      <c r="J169" s="209">
        <f>ROUND(I169*H169,2)</f>
        <v>0</v>
      </c>
      <c r="K169" s="205" t="s">
        <v>1</v>
      </c>
      <c r="L169" s="39"/>
      <c r="M169" s="210" t="s">
        <v>1</v>
      </c>
      <c r="N169" s="211" t="s">
        <v>41</v>
      </c>
      <c r="O169" s="71"/>
      <c r="P169" s="212">
        <f>O169*H169</f>
        <v>0</v>
      </c>
      <c r="Q169" s="212">
        <v>0</v>
      </c>
      <c r="R169" s="212">
        <f>Q169*H169</f>
        <v>0</v>
      </c>
      <c r="S169" s="212">
        <v>0</v>
      </c>
      <c r="T169" s="213">
        <f>S169*H169</f>
        <v>0</v>
      </c>
      <c r="U169" s="34"/>
      <c r="V169" s="34"/>
      <c r="W169" s="34"/>
      <c r="X169" s="34"/>
      <c r="Y169" s="34"/>
      <c r="Z169" s="34"/>
      <c r="AA169" s="34"/>
      <c r="AB169" s="34"/>
      <c r="AC169" s="34"/>
      <c r="AD169" s="34"/>
      <c r="AE169" s="34"/>
      <c r="AR169" s="214" t="s">
        <v>141</v>
      </c>
      <c r="AT169" s="214" t="s">
        <v>136</v>
      </c>
      <c r="AU169" s="214" t="s">
        <v>86</v>
      </c>
      <c r="AY169" s="17" t="s">
        <v>134</v>
      </c>
      <c r="BE169" s="215">
        <f>IF(N169="základní",J169,0)</f>
        <v>0</v>
      </c>
      <c r="BF169" s="215">
        <f>IF(N169="snížená",J169,0)</f>
        <v>0</v>
      </c>
      <c r="BG169" s="215">
        <f>IF(N169="zákl. přenesená",J169,0)</f>
        <v>0</v>
      </c>
      <c r="BH169" s="215">
        <f>IF(N169="sníž. přenesená",J169,0)</f>
        <v>0</v>
      </c>
      <c r="BI169" s="215">
        <f>IF(N169="nulová",J169,0)</f>
        <v>0</v>
      </c>
      <c r="BJ169" s="17" t="s">
        <v>84</v>
      </c>
      <c r="BK169" s="215">
        <f>ROUND(I169*H169,2)</f>
        <v>0</v>
      </c>
      <c r="BL169" s="17" t="s">
        <v>141</v>
      </c>
      <c r="BM169" s="214" t="s">
        <v>193</v>
      </c>
    </row>
    <row r="170" spans="1:65" s="2" customFormat="1" ht="11.25">
      <c r="A170" s="34"/>
      <c r="B170" s="35"/>
      <c r="C170" s="36"/>
      <c r="D170" s="216" t="s">
        <v>143</v>
      </c>
      <c r="E170" s="36"/>
      <c r="F170" s="217" t="s">
        <v>191</v>
      </c>
      <c r="G170" s="36"/>
      <c r="H170" s="36"/>
      <c r="I170" s="115"/>
      <c r="J170" s="36"/>
      <c r="K170" s="36"/>
      <c r="L170" s="39"/>
      <c r="M170" s="218"/>
      <c r="N170" s="219"/>
      <c r="O170" s="71"/>
      <c r="P170" s="71"/>
      <c r="Q170" s="71"/>
      <c r="R170" s="71"/>
      <c r="S170" s="71"/>
      <c r="T170" s="72"/>
      <c r="U170" s="34"/>
      <c r="V170" s="34"/>
      <c r="W170" s="34"/>
      <c r="X170" s="34"/>
      <c r="Y170" s="34"/>
      <c r="Z170" s="34"/>
      <c r="AA170" s="34"/>
      <c r="AB170" s="34"/>
      <c r="AC170" s="34"/>
      <c r="AD170" s="34"/>
      <c r="AE170" s="34"/>
      <c r="AT170" s="17" t="s">
        <v>143</v>
      </c>
      <c r="AU170" s="17" t="s">
        <v>86</v>
      </c>
    </row>
    <row r="171" spans="1:65" s="2" customFormat="1" ht="21.75" customHeight="1">
      <c r="A171" s="34"/>
      <c r="B171" s="35"/>
      <c r="C171" s="203" t="s">
        <v>194</v>
      </c>
      <c r="D171" s="203" t="s">
        <v>136</v>
      </c>
      <c r="E171" s="204" t="s">
        <v>195</v>
      </c>
      <c r="F171" s="205" t="s">
        <v>196</v>
      </c>
      <c r="G171" s="206" t="s">
        <v>180</v>
      </c>
      <c r="H171" s="207">
        <v>400</v>
      </c>
      <c r="I171" s="208"/>
      <c r="J171" s="209">
        <f>ROUND(I171*H171,2)</f>
        <v>0</v>
      </c>
      <c r="K171" s="205" t="s">
        <v>140</v>
      </c>
      <c r="L171" s="39"/>
      <c r="M171" s="210" t="s">
        <v>1</v>
      </c>
      <c r="N171" s="211" t="s">
        <v>41</v>
      </c>
      <c r="O171" s="71"/>
      <c r="P171" s="212">
        <f>O171*H171</f>
        <v>0</v>
      </c>
      <c r="Q171" s="212">
        <v>0</v>
      </c>
      <c r="R171" s="212">
        <f>Q171*H171</f>
        <v>0</v>
      </c>
      <c r="S171" s="212">
        <v>0</v>
      </c>
      <c r="T171" s="213">
        <f>S171*H171</f>
        <v>0</v>
      </c>
      <c r="U171" s="34"/>
      <c r="V171" s="34"/>
      <c r="W171" s="34"/>
      <c r="X171" s="34"/>
      <c r="Y171" s="34"/>
      <c r="Z171" s="34"/>
      <c r="AA171" s="34"/>
      <c r="AB171" s="34"/>
      <c r="AC171" s="34"/>
      <c r="AD171" s="34"/>
      <c r="AE171" s="34"/>
      <c r="AR171" s="214" t="s">
        <v>141</v>
      </c>
      <c r="AT171" s="214" t="s">
        <v>136</v>
      </c>
      <c r="AU171" s="214" t="s">
        <v>86</v>
      </c>
      <c r="AY171" s="17" t="s">
        <v>134</v>
      </c>
      <c r="BE171" s="215">
        <f>IF(N171="základní",J171,0)</f>
        <v>0</v>
      </c>
      <c r="BF171" s="215">
        <f>IF(N171="snížená",J171,0)</f>
        <v>0</v>
      </c>
      <c r="BG171" s="215">
        <f>IF(N171="zákl. přenesená",J171,0)</f>
        <v>0</v>
      </c>
      <c r="BH171" s="215">
        <f>IF(N171="sníž. přenesená",J171,0)</f>
        <v>0</v>
      </c>
      <c r="BI171" s="215">
        <f>IF(N171="nulová",J171,0)</f>
        <v>0</v>
      </c>
      <c r="BJ171" s="17" t="s">
        <v>84</v>
      </c>
      <c r="BK171" s="215">
        <f>ROUND(I171*H171,2)</f>
        <v>0</v>
      </c>
      <c r="BL171" s="17" t="s">
        <v>141</v>
      </c>
      <c r="BM171" s="214" t="s">
        <v>197</v>
      </c>
    </row>
    <row r="172" spans="1:65" s="2" customFormat="1" ht="19.5">
      <c r="A172" s="34"/>
      <c r="B172" s="35"/>
      <c r="C172" s="36"/>
      <c r="D172" s="216" t="s">
        <v>143</v>
      </c>
      <c r="E172" s="36"/>
      <c r="F172" s="217" t="s">
        <v>196</v>
      </c>
      <c r="G172" s="36"/>
      <c r="H172" s="36"/>
      <c r="I172" s="115"/>
      <c r="J172" s="36"/>
      <c r="K172" s="36"/>
      <c r="L172" s="39"/>
      <c r="M172" s="218"/>
      <c r="N172" s="219"/>
      <c r="O172" s="71"/>
      <c r="P172" s="71"/>
      <c r="Q172" s="71"/>
      <c r="R172" s="71"/>
      <c r="S172" s="71"/>
      <c r="T172" s="72"/>
      <c r="U172" s="34"/>
      <c r="V172" s="34"/>
      <c r="W172" s="34"/>
      <c r="X172" s="34"/>
      <c r="Y172" s="34"/>
      <c r="Z172" s="34"/>
      <c r="AA172" s="34"/>
      <c r="AB172" s="34"/>
      <c r="AC172" s="34"/>
      <c r="AD172" s="34"/>
      <c r="AE172" s="34"/>
      <c r="AT172" s="17" t="s">
        <v>143</v>
      </c>
      <c r="AU172" s="17" t="s">
        <v>86</v>
      </c>
    </row>
    <row r="173" spans="1:65" s="13" customFormat="1" ht="22.5">
      <c r="B173" s="221"/>
      <c r="C173" s="222"/>
      <c r="D173" s="216" t="s">
        <v>146</v>
      </c>
      <c r="E173" s="223" t="s">
        <v>1</v>
      </c>
      <c r="F173" s="224" t="s">
        <v>198</v>
      </c>
      <c r="G173" s="222"/>
      <c r="H173" s="223" t="s">
        <v>1</v>
      </c>
      <c r="I173" s="225"/>
      <c r="J173" s="222"/>
      <c r="K173" s="222"/>
      <c r="L173" s="226"/>
      <c r="M173" s="227"/>
      <c r="N173" s="228"/>
      <c r="O173" s="228"/>
      <c r="P173" s="228"/>
      <c r="Q173" s="228"/>
      <c r="R173" s="228"/>
      <c r="S173" s="228"/>
      <c r="T173" s="229"/>
      <c r="AT173" s="230" t="s">
        <v>146</v>
      </c>
      <c r="AU173" s="230" t="s">
        <v>86</v>
      </c>
      <c r="AV173" s="13" t="s">
        <v>84</v>
      </c>
      <c r="AW173" s="13" t="s">
        <v>33</v>
      </c>
      <c r="AX173" s="13" t="s">
        <v>76</v>
      </c>
      <c r="AY173" s="230" t="s">
        <v>134</v>
      </c>
    </row>
    <row r="174" spans="1:65" s="14" customFormat="1" ht="11.25">
      <c r="B174" s="231"/>
      <c r="C174" s="232"/>
      <c r="D174" s="216" t="s">
        <v>146</v>
      </c>
      <c r="E174" s="233" t="s">
        <v>1</v>
      </c>
      <c r="F174" s="234" t="s">
        <v>199</v>
      </c>
      <c r="G174" s="232"/>
      <c r="H174" s="235">
        <v>400</v>
      </c>
      <c r="I174" s="236"/>
      <c r="J174" s="232"/>
      <c r="K174" s="232"/>
      <c r="L174" s="237"/>
      <c r="M174" s="238"/>
      <c r="N174" s="239"/>
      <c r="O174" s="239"/>
      <c r="P174" s="239"/>
      <c r="Q174" s="239"/>
      <c r="R174" s="239"/>
      <c r="S174" s="239"/>
      <c r="T174" s="240"/>
      <c r="AT174" s="241" t="s">
        <v>146</v>
      </c>
      <c r="AU174" s="241" t="s">
        <v>86</v>
      </c>
      <c r="AV174" s="14" t="s">
        <v>86</v>
      </c>
      <c r="AW174" s="14" t="s">
        <v>33</v>
      </c>
      <c r="AX174" s="14" t="s">
        <v>76</v>
      </c>
      <c r="AY174" s="241" t="s">
        <v>134</v>
      </c>
    </row>
    <row r="175" spans="1:65" s="15" customFormat="1" ht="11.25">
      <c r="B175" s="242"/>
      <c r="C175" s="243"/>
      <c r="D175" s="216" t="s">
        <v>146</v>
      </c>
      <c r="E175" s="244" t="s">
        <v>1</v>
      </c>
      <c r="F175" s="245" t="s">
        <v>149</v>
      </c>
      <c r="G175" s="243"/>
      <c r="H175" s="246">
        <v>400</v>
      </c>
      <c r="I175" s="247"/>
      <c r="J175" s="243"/>
      <c r="K175" s="243"/>
      <c r="L175" s="248"/>
      <c r="M175" s="249"/>
      <c r="N175" s="250"/>
      <c r="O175" s="250"/>
      <c r="P175" s="250"/>
      <c r="Q175" s="250"/>
      <c r="R175" s="250"/>
      <c r="S175" s="250"/>
      <c r="T175" s="251"/>
      <c r="AT175" s="252" t="s">
        <v>146</v>
      </c>
      <c r="AU175" s="252" t="s">
        <v>86</v>
      </c>
      <c r="AV175" s="15" t="s">
        <v>141</v>
      </c>
      <c r="AW175" s="15" t="s">
        <v>33</v>
      </c>
      <c r="AX175" s="15" t="s">
        <v>84</v>
      </c>
      <c r="AY175" s="252" t="s">
        <v>134</v>
      </c>
    </row>
    <row r="176" spans="1:65" s="2" customFormat="1" ht="21.75" customHeight="1">
      <c r="A176" s="34"/>
      <c r="B176" s="35"/>
      <c r="C176" s="203" t="s">
        <v>200</v>
      </c>
      <c r="D176" s="203" t="s">
        <v>136</v>
      </c>
      <c r="E176" s="204" t="s">
        <v>201</v>
      </c>
      <c r="F176" s="205" t="s">
        <v>202</v>
      </c>
      <c r="G176" s="206" t="s">
        <v>203</v>
      </c>
      <c r="H176" s="207">
        <v>2</v>
      </c>
      <c r="I176" s="208"/>
      <c r="J176" s="209">
        <f>ROUND(I176*H176,2)</f>
        <v>0</v>
      </c>
      <c r="K176" s="205" t="s">
        <v>140</v>
      </c>
      <c r="L176" s="39"/>
      <c r="M176" s="210" t="s">
        <v>1</v>
      </c>
      <c r="N176" s="211" t="s">
        <v>41</v>
      </c>
      <c r="O176" s="71"/>
      <c r="P176" s="212">
        <f>O176*H176</f>
        <v>0</v>
      </c>
      <c r="Q176" s="212">
        <v>0</v>
      </c>
      <c r="R176" s="212">
        <f>Q176*H176</f>
        <v>0</v>
      </c>
      <c r="S176" s="212">
        <v>0</v>
      </c>
      <c r="T176" s="213">
        <f>S176*H176</f>
        <v>0</v>
      </c>
      <c r="U176" s="34"/>
      <c r="V176" s="34"/>
      <c r="W176" s="34"/>
      <c r="X176" s="34"/>
      <c r="Y176" s="34"/>
      <c r="Z176" s="34"/>
      <c r="AA176" s="34"/>
      <c r="AB176" s="34"/>
      <c r="AC176" s="34"/>
      <c r="AD176" s="34"/>
      <c r="AE176" s="34"/>
      <c r="AR176" s="214" t="s">
        <v>141</v>
      </c>
      <c r="AT176" s="214" t="s">
        <v>136</v>
      </c>
      <c r="AU176" s="214" t="s">
        <v>86</v>
      </c>
      <c r="AY176" s="17" t="s">
        <v>134</v>
      </c>
      <c r="BE176" s="215">
        <f>IF(N176="základní",J176,0)</f>
        <v>0</v>
      </c>
      <c r="BF176" s="215">
        <f>IF(N176="snížená",J176,0)</f>
        <v>0</v>
      </c>
      <c r="BG176" s="215">
        <f>IF(N176="zákl. přenesená",J176,0)</f>
        <v>0</v>
      </c>
      <c r="BH176" s="215">
        <f>IF(N176="sníž. přenesená",J176,0)</f>
        <v>0</v>
      </c>
      <c r="BI176" s="215">
        <f>IF(N176="nulová",J176,0)</f>
        <v>0</v>
      </c>
      <c r="BJ176" s="17" t="s">
        <v>84</v>
      </c>
      <c r="BK176" s="215">
        <f>ROUND(I176*H176,2)</f>
        <v>0</v>
      </c>
      <c r="BL176" s="17" t="s">
        <v>141</v>
      </c>
      <c r="BM176" s="214" t="s">
        <v>204</v>
      </c>
    </row>
    <row r="177" spans="1:65" s="2" customFormat="1" ht="19.5">
      <c r="A177" s="34"/>
      <c r="B177" s="35"/>
      <c r="C177" s="36"/>
      <c r="D177" s="216" t="s">
        <v>143</v>
      </c>
      <c r="E177" s="36"/>
      <c r="F177" s="217" t="s">
        <v>202</v>
      </c>
      <c r="G177" s="36"/>
      <c r="H177" s="36"/>
      <c r="I177" s="115"/>
      <c r="J177" s="36"/>
      <c r="K177" s="36"/>
      <c r="L177" s="39"/>
      <c r="M177" s="218"/>
      <c r="N177" s="219"/>
      <c r="O177" s="71"/>
      <c r="P177" s="71"/>
      <c r="Q177" s="71"/>
      <c r="R177" s="71"/>
      <c r="S177" s="71"/>
      <c r="T177" s="72"/>
      <c r="U177" s="34"/>
      <c r="V177" s="34"/>
      <c r="W177" s="34"/>
      <c r="X177" s="34"/>
      <c r="Y177" s="34"/>
      <c r="Z177" s="34"/>
      <c r="AA177" s="34"/>
      <c r="AB177" s="34"/>
      <c r="AC177" s="34"/>
      <c r="AD177" s="34"/>
      <c r="AE177" s="34"/>
      <c r="AT177" s="17" t="s">
        <v>143</v>
      </c>
      <c r="AU177" s="17" t="s">
        <v>86</v>
      </c>
    </row>
    <row r="178" spans="1:65" s="13" customFormat="1" ht="22.5">
      <c r="B178" s="221"/>
      <c r="C178" s="222"/>
      <c r="D178" s="216" t="s">
        <v>146</v>
      </c>
      <c r="E178" s="223" t="s">
        <v>1</v>
      </c>
      <c r="F178" s="224" t="s">
        <v>205</v>
      </c>
      <c r="G178" s="222"/>
      <c r="H178" s="223" t="s">
        <v>1</v>
      </c>
      <c r="I178" s="225"/>
      <c r="J178" s="222"/>
      <c r="K178" s="222"/>
      <c r="L178" s="226"/>
      <c r="M178" s="227"/>
      <c r="N178" s="228"/>
      <c r="O178" s="228"/>
      <c r="P178" s="228"/>
      <c r="Q178" s="228"/>
      <c r="R178" s="228"/>
      <c r="S178" s="228"/>
      <c r="T178" s="229"/>
      <c r="AT178" s="230" t="s">
        <v>146</v>
      </c>
      <c r="AU178" s="230" t="s">
        <v>86</v>
      </c>
      <c r="AV178" s="13" t="s">
        <v>84</v>
      </c>
      <c r="AW178" s="13" t="s">
        <v>33</v>
      </c>
      <c r="AX178" s="13" t="s">
        <v>76</v>
      </c>
      <c r="AY178" s="230" t="s">
        <v>134</v>
      </c>
    </row>
    <row r="179" spans="1:65" s="13" customFormat="1" ht="11.25">
      <c r="B179" s="221"/>
      <c r="C179" s="222"/>
      <c r="D179" s="216" t="s">
        <v>146</v>
      </c>
      <c r="E179" s="223" t="s">
        <v>1</v>
      </c>
      <c r="F179" s="224" t="s">
        <v>206</v>
      </c>
      <c r="G179" s="222"/>
      <c r="H179" s="223" t="s">
        <v>1</v>
      </c>
      <c r="I179" s="225"/>
      <c r="J179" s="222"/>
      <c r="K179" s="222"/>
      <c r="L179" s="226"/>
      <c r="M179" s="227"/>
      <c r="N179" s="228"/>
      <c r="O179" s="228"/>
      <c r="P179" s="228"/>
      <c r="Q179" s="228"/>
      <c r="R179" s="228"/>
      <c r="S179" s="228"/>
      <c r="T179" s="229"/>
      <c r="AT179" s="230" t="s">
        <v>146</v>
      </c>
      <c r="AU179" s="230" t="s">
        <v>86</v>
      </c>
      <c r="AV179" s="13" t="s">
        <v>84</v>
      </c>
      <c r="AW179" s="13" t="s">
        <v>33</v>
      </c>
      <c r="AX179" s="13" t="s">
        <v>76</v>
      </c>
      <c r="AY179" s="230" t="s">
        <v>134</v>
      </c>
    </row>
    <row r="180" spans="1:65" s="14" customFormat="1" ht="11.25">
      <c r="B180" s="231"/>
      <c r="C180" s="232"/>
      <c r="D180" s="216" t="s">
        <v>146</v>
      </c>
      <c r="E180" s="233" t="s">
        <v>1</v>
      </c>
      <c r="F180" s="234" t="s">
        <v>86</v>
      </c>
      <c r="G180" s="232"/>
      <c r="H180" s="235">
        <v>2</v>
      </c>
      <c r="I180" s="236"/>
      <c r="J180" s="232"/>
      <c r="K180" s="232"/>
      <c r="L180" s="237"/>
      <c r="M180" s="238"/>
      <c r="N180" s="239"/>
      <c r="O180" s="239"/>
      <c r="P180" s="239"/>
      <c r="Q180" s="239"/>
      <c r="R180" s="239"/>
      <c r="S180" s="239"/>
      <c r="T180" s="240"/>
      <c r="AT180" s="241" t="s">
        <v>146</v>
      </c>
      <c r="AU180" s="241" t="s">
        <v>86</v>
      </c>
      <c r="AV180" s="14" t="s">
        <v>86</v>
      </c>
      <c r="AW180" s="14" t="s">
        <v>33</v>
      </c>
      <c r="AX180" s="14" t="s">
        <v>76</v>
      </c>
      <c r="AY180" s="241" t="s">
        <v>134</v>
      </c>
    </row>
    <row r="181" spans="1:65" s="15" customFormat="1" ht="11.25">
      <c r="B181" s="242"/>
      <c r="C181" s="243"/>
      <c r="D181" s="216" t="s">
        <v>146</v>
      </c>
      <c r="E181" s="244" t="s">
        <v>1</v>
      </c>
      <c r="F181" s="245" t="s">
        <v>149</v>
      </c>
      <c r="G181" s="243"/>
      <c r="H181" s="246">
        <v>2</v>
      </c>
      <c r="I181" s="247"/>
      <c r="J181" s="243"/>
      <c r="K181" s="243"/>
      <c r="L181" s="248"/>
      <c r="M181" s="249"/>
      <c r="N181" s="250"/>
      <c r="O181" s="250"/>
      <c r="P181" s="250"/>
      <c r="Q181" s="250"/>
      <c r="R181" s="250"/>
      <c r="S181" s="250"/>
      <c r="T181" s="251"/>
      <c r="AT181" s="252" t="s">
        <v>146</v>
      </c>
      <c r="AU181" s="252" t="s">
        <v>86</v>
      </c>
      <c r="AV181" s="15" t="s">
        <v>141</v>
      </c>
      <c r="AW181" s="15" t="s">
        <v>33</v>
      </c>
      <c r="AX181" s="15" t="s">
        <v>84</v>
      </c>
      <c r="AY181" s="252" t="s">
        <v>134</v>
      </c>
    </row>
    <row r="182" spans="1:65" s="2" customFormat="1" ht="21.75" customHeight="1">
      <c r="A182" s="34"/>
      <c r="B182" s="35"/>
      <c r="C182" s="203" t="s">
        <v>207</v>
      </c>
      <c r="D182" s="203" t="s">
        <v>136</v>
      </c>
      <c r="E182" s="204" t="s">
        <v>208</v>
      </c>
      <c r="F182" s="205" t="s">
        <v>209</v>
      </c>
      <c r="G182" s="206" t="s">
        <v>210</v>
      </c>
      <c r="H182" s="207">
        <v>17</v>
      </c>
      <c r="I182" s="208"/>
      <c r="J182" s="209">
        <f>ROUND(I182*H182,2)</f>
        <v>0</v>
      </c>
      <c r="K182" s="205" t="s">
        <v>140</v>
      </c>
      <c r="L182" s="39"/>
      <c r="M182" s="210" t="s">
        <v>1</v>
      </c>
      <c r="N182" s="211" t="s">
        <v>41</v>
      </c>
      <c r="O182" s="71"/>
      <c r="P182" s="212">
        <f>O182*H182</f>
        <v>0</v>
      </c>
      <c r="Q182" s="212">
        <v>0</v>
      </c>
      <c r="R182" s="212">
        <f>Q182*H182</f>
        <v>0</v>
      </c>
      <c r="S182" s="212">
        <v>0</v>
      </c>
      <c r="T182" s="213">
        <f>S182*H182</f>
        <v>0</v>
      </c>
      <c r="U182" s="34"/>
      <c r="V182" s="34"/>
      <c r="W182" s="34"/>
      <c r="X182" s="34"/>
      <c r="Y182" s="34"/>
      <c r="Z182" s="34"/>
      <c r="AA182" s="34"/>
      <c r="AB182" s="34"/>
      <c r="AC182" s="34"/>
      <c r="AD182" s="34"/>
      <c r="AE182" s="34"/>
      <c r="AR182" s="214" t="s">
        <v>141</v>
      </c>
      <c r="AT182" s="214" t="s">
        <v>136</v>
      </c>
      <c r="AU182" s="214" t="s">
        <v>86</v>
      </c>
      <c r="AY182" s="17" t="s">
        <v>134</v>
      </c>
      <c r="BE182" s="215">
        <f>IF(N182="základní",J182,0)</f>
        <v>0</v>
      </c>
      <c r="BF182" s="215">
        <f>IF(N182="snížená",J182,0)</f>
        <v>0</v>
      </c>
      <c r="BG182" s="215">
        <f>IF(N182="zákl. přenesená",J182,0)</f>
        <v>0</v>
      </c>
      <c r="BH182" s="215">
        <f>IF(N182="sníž. přenesená",J182,0)</f>
        <v>0</v>
      </c>
      <c r="BI182" s="215">
        <f>IF(N182="nulová",J182,0)</f>
        <v>0</v>
      </c>
      <c r="BJ182" s="17" t="s">
        <v>84</v>
      </c>
      <c r="BK182" s="215">
        <f>ROUND(I182*H182,2)</f>
        <v>0</v>
      </c>
      <c r="BL182" s="17" t="s">
        <v>141</v>
      </c>
      <c r="BM182" s="214" t="s">
        <v>211</v>
      </c>
    </row>
    <row r="183" spans="1:65" s="2" customFormat="1" ht="19.5">
      <c r="A183" s="34"/>
      <c r="B183" s="35"/>
      <c r="C183" s="36"/>
      <c r="D183" s="216" t="s">
        <v>143</v>
      </c>
      <c r="E183" s="36"/>
      <c r="F183" s="217" t="s">
        <v>209</v>
      </c>
      <c r="G183" s="36"/>
      <c r="H183" s="36"/>
      <c r="I183" s="115"/>
      <c r="J183" s="36"/>
      <c r="K183" s="36"/>
      <c r="L183" s="39"/>
      <c r="M183" s="218"/>
      <c r="N183" s="219"/>
      <c r="O183" s="71"/>
      <c r="P183" s="71"/>
      <c r="Q183" s="71"/>
      <c r="R183" s="71"/>
      <c r="S183" s="71"/>
      <c r="T183" s="72"/>
      <c r="U183" s="34"/>
      <c r="V183" s="34"/>
      <c r="W183" s="34"/>
      <c r="X183" s="34"/>
      <c r="Y183" s="34"/>
      <c r="Z183" s="34"/>
      <c r="AA183" s="34"/>
      <c r="AB183" s="34"/>
      <c r="AC183" s="34"/>
      <c r="AD183" s="34"/>
      <c r="AE183" s="34"/>
      <c r="AT183" s="17" t="s">
        <v>143</v>
      </c>
      <c r="AU183" s="17" t="s">
        <v>86</v>
      </c>
    </row>
    <row r="184" spans="1:65" s="12" customFormat="1" ht="22.9" customHeight="1">
      <c r="B184" s="187"/>
      <c r="C184" s="188"/>
      <c r="D184" s="189" t="s">
        <v>75</v>
      </c>
      <c r="E184" s="201" t="s">
        <v>212</v>
      </c>
      <c r="F184" s="201" t="s">
        <v>213</v>
      </c>
      <c r="G184" s="188"/>
      <c r="H184" s="188"/>
      <c r="I184" s="191"/>
      <c r="J184" s="202">
        <f>BK184</f>
        <v>0</v>
      </c>
      <c r="K184" s="188"/>
      <c r="L184" s="193"/>
      <c r="M184" s="194"/>
      <c r="N184" s="195"/>
      <c r="O184" s="195"/>
      <c r="P184" s="196">
        <f>SUM(P185:P197)</f>
        <v>0</v>
      </c>
      <c r="Q184" s="195"/>
      <c r="R184" s="196">
        <f>SUM(R185:R197)</f>
        <v>0</v>
      </c>
      <c r="S184" s="195"/>
      <c r="T184" s="197">
        <f>SUM(T185:T197)</f>
        <v>0</v>
      </c>
      <c r="AR184" s="198" t="s">
        <v>84</v>
      </c>
      <c r="AT184" s="199" t="s">
        <v>75</v>
      </c>
      <c r="AU184" s="199" t="s">
        <v>84</v>
      </c>
      <c r="AY184" s="198" t="s">
        <v>134</v>
      </c>
      <c r="BK184" s="200">
        <f>SUM(BK185:BK197)</f>
        <v>0</v>
      </c>
    </row>
    <row r="185" spans="1:65" s="2" customFormat="1" ht="21.75" customHeight="1">
      <c r="A185" s="34"/>
      <c r="B185" s="35"/>
      <c r="C185" s="203" t="s">
        <v>214</v>
      </c>
      <c r="D185" s="203" t="s">
        <v>136</v>
      </c>
      <c r="E185" s="204" t="s">
        <v>215</v>
      </c>
      <c r="F185" s="205" t="s">
        <v>216</v>
      </c>
      <c r="G185" s="206" t="s">
        <v>157</v>
      </c>
      <c r="H185" s="207">
        <v>2.7050000000000001</v>
      </c>
      <c r="I185" s="208"/>
      <c r="J185" s="209">
        <f>ROUND(I185*H185,2)</f>
        <v>0</v>
      </c>
      <c r="K185" s="205" t="s">
        <v>140</v>
      </c>
      <c r="L185" s="39"/>
      <c r="M185" s="210" t="s">
        <v>1</v>
      </c>
      <c r="N185" s="211" t="s">
        <v>41</v>
      </c>
      <c r="O185" s="71"/>
      <c r="P185" s="212">
        <f>O185*H185</f>
        <v>0</v>
      </c>
      <c r="Q185" s="212">
        <v>0</v>
      </c>
      <c r="R185" s="212">
        <f>Q185*H185</f>
        <v>0</v>
      </c>
      <c r="S185" s="212">
        <v>0</v>
      </c>
      <c r="T185" s="213">
        <f>S185*H185</f>
        <v>0</v>
      </c>
      <c r="U185" s="34"/>
      <c r="V185" s="34"/>
      <c r="W185" s="34"/>
      <c r="X185" s="34"/>
      <c r="Y185" s="34"/>
      <c r="Z185" s="34"/>
      <c r="AA185" s="34"/>
      <c r="AB185" s="34"/>
      <c r="AC185" s="34"/>
      <c r="AD185" s="34"/>
      <c r="AE185" s="34"/>
      <c r="AR185" s="214" t="s">
        <v>141</v>
      </c>
      <c r="AT185" s="214" t="s">
        <v>136</v>
      </c>
      <c r="AU185" s="214" t="s">
        <v>86</v>
      </c>
      <c r="AY185" s="17" t="s">
        <v>134</v>
      </c>
      <c r="BE185" s="215">
        <f>IF(N185="základní",J185,0)</f>
        <v>0</v>
      </c>
      <c r="BF185" s="215">
        <f>IF(N185="snížená",J185,0)</f>
        <v>0</v>
      </c>
      <c r="BG185" s="215">
        <f>IF(N185="zákl. přenesená",J185,0)</f>
        <v>0</v>
      </c>
      <c r="BH185" s="215">
        <f>IF(N185="sníž. přenesená",J185,0)</f>
        <v>0</v>
      </c>
      <c r="BI185" s="215">
        <f>IF(N185="nulová",J185,0)</f>
        <v>0</v>
      </c>
      <c r="BJ185" s="17" t="s">
        <v>84</v>
      </c>
      <c r="BK185" s="215">
        <f>ROUND(I185*H185,2)</f>
        <v>0</v>
      </c>
      <c r="BL185" s="17" t="s">
        <v>141</v>
      </c>
      <c r="BM185" s="214" t="s">
        <v>217</v>
      </c>
    </row>
    <row r="186" spans="1:65" s="2" customFormat="1" ht="19.5">
      <c r="A186" s="34"/>
      <c r="B186" s="35"/>
      <c r="C186" s="36"/>
      <c r="D186" s="216" t="s">
        <v>143</v>
      </c>
      <c r="E186" s="36"/>
      <c r="F186" s="217" t="s">
        <v>216</v>
      </c>
      <c r="G186" s="36"/>
      <c r="H186" s="36"/>
      <c r="I186" s="115"/>
      <c r="J186" s="36"/>
      <c r="K186" s="36"/>
      <c r="L186" s="39"/>
      <c r="M186" s="218"/>
      <c r="N186" s="219"/>
      <c r="O186" s="71"/>
      <c r="P186" s="71"/>
      <c r="Q186" s="71"/>
      <c r="R186" s="71"/>
      <c r="S186" s="71"/>
      <c r="T186" s="72"/>
      <c r="U186" s="34"/>
      <c r="V186" s="34"/>
      <c r="W186" s="34"/>
      <c r="X186" s="34"/>
      <c r="Y186" s="34"/>
      <c r="Z186" s="34"/>
      <c r="AA186" s="34"/>
      <c r="AB186" s="34"/>
      <c r="AC186" s="34"/>
      <c r="AD186" s="34"/>
      <c r="AE186" s="34"/>
      <c r="AT186" s="17" t="s">
        <v>143</v>
      </c>
      <c r="AU186" s="17" t="s">
        <v>86</v>
      </c>
    </row>
    <row r="187" spans="1:65" s="2" customFormat="1" ht="21.75" customHeight="1">
      <c r="A187" s="34"/>
      <c r="B187" s="35"/>
      <c r="C187" s="203" t="s">
        <v>218</v>
      </c>
      <c r="D187" s="203" t="s">
        <v>136</v>
      </c>
      <c r="E187" s="204" t="s">
        <v>219</v>
      </c>
      <c r="F187" s="205" t="s">
        <v>220</v>
      </c>
      <c r="G187" s="206" t="s">
        <v>157</v>
      </c>
      <c r="H187" s="207">
        <v>2.7050000000000001</v>
      </c>
      <c r="I187" s="208"/>
      <c r="J187" s="209">
        <f>ROUND(I187*H187,2)</f>
        <v>0</v>
      </c>
      <c r="K187" s="205" t="s">
        <v>140</v>
      </c>
      <c r="L187" s="39"/>
      <c r="M187" s="210" t="s">
        <v>1</v>
      </c>
      <c r="N187" s="211" t="s">
        <v>41</v>
      </c>
      <c r="O187" s="71"/>
      <c r="P187" s="212">
        <f>O187*H187</f>
        <v>0</v>
      </c>
      <c r="Q187" s="212">
        <v>0</v>
      </c>
      <c r="R187" s="212">
        <f>Q187*H187</f>
        <v>0</v>
      </c>
      <c r="S187" s="212">
        <v>0</v>
      </c>
      <c r="T187" s="213">
        <f>S187*H187</f>
        <v>0</v>
      </c>
      <c r="U187" s="34"/>
      <c r="V187" s="34"/>
      <c r="W187" s="34"/>
      <c r="X187" s="34"/>
      <c r="Y187" s="34"/>
      <c r="Z187" s="34"/>
      <c r="AA187" s="34"/>
      <c r="AB187" s="34"/>
      <c r="AC187" s="34"/>
      <c r="AD187" s="34"/>
      <c r="AE187" s="34"/>
      <c r="AR187" s="214" t="s">
        <v>141</v>
      </c>
      <c r="AT187" s="214" t="s">
        <v>136</v>
      </c>
      <c r="AU187" s="214" t="s">
        <v>86</v>
      </c>
      <c r="AY187" s="17" t="s">
        <v>134</v>
      </c>
      <c r="BE187" s="215">
        <f>IF(N187="základní",J187,0)</f>
        <v>0</v>
      </c>
      <c r="BF187" s="215">
        <f>IF(N187="snížená",J187,0)</f>
        <v>0</v>
      </c>
      <c r="BG187" s="215">
        <f>IF(N187="zákl. přenesená",J187,0)</f>
        <v>0</v>
      </c>
      <c r="BH187" s="215">
        <f>IF(N187="sníž. přenesená",J187,0)</f>
        <v>0</v>
      </c>
      <c r="BI187" s="215">
        <f>IF(N187="nulová",J187,0)</f>
        <v>0</v>
      </c>
      <c r="BJ187" s="17" t="s">
        <v>84</v>
      </c>
      <c r="BK187" s="215">
        <f>ROUND(I187*H187,2)</f>
        <v>0</v>
      </c>
      <c r="BL187" s="17" t="s">
        <v>141</v>
      </c>
      <c r="BM187" s="214" t="s">
        <v>221</v>
      </c>
    </row>
    <row r="188" spans="1:65" s="2" customFormat="1" ht="19.5">
      <c r="A188" s="34"/>
      <c r="B188" s="35"/>
      <c r="C188" s="36"/>
      <c r="D188" s="216" t="s">
        <v>143</v>
      </c>
      <c r="E188" s="36"/>
      <c r="F188" s="217" t="s">
        <v>220</v>
      </c>
      <c r="G188" s="36"/>
      <c r="H188" s="36"/>
      <c r="I188" s="115"/>
      <c r="J188" s="36"/>
      <c r="K188" s="36"/>
      <c r="L188" s="39"/>
      <c r="M188" s="218"/>
      <c r="N188" s="219"/>
      <c r="O188" s="71"/>
      <c r="P188" s="71"/>
      <c r="Q188" s="71"/>
      <c r="R188" s="71"/>
      <c r="S188" s="71"/>
      <c r="T188" s="72"/>
      <c r="U188" s="34"/>
      <c r="V188" s="34"/>
      <c r="W188" s="34"/>
      <c r="X188" s="34"/>
      <c r="Y188" s="34"/>
      <c r="Z188" s="34"/>
      <c r="AA188" s="34"/>
      <c r="AB188" s="34"/>
      <c r="AC188" s="34"/>
      <c r="AD188" s="34"/>
      <c r="AE188" s="34"/>
      <c r="AT188" s="17" t="s">
        <v>143</v>
      </c>
      <c r="AU188" s="17" t="s">
        <v>86</v>
      </c>
    </row>
    <row r="189" spans="1:65" s="2" customFormat="1" ht="21.75" customHeight="1">
      <c r="A189" s="34"/>
      <c r="B189" s="35"/>
      <c r="C189" s="203" t="s">
        <v>8</v>
      </c>
      <c r="D189" s="203" t="s">
        <v>136</v>
      </c>
      <c r="E189" s="204" t="s">
        <v>222</v>
      </c>
      <c r="F189" s="205" t="s">
        <v>223</v>
      </c>
      <c r="G189" s="206" t="s">
        <v>157</v>
      </c>
      <c r="H189" s="207">
        <v>2.7050000000000001</v>
      </c>
      <c r="I189" s="208"/>
      <c r="J189" s="209">
        <f>ROUND(I189*H189,2)</f>
        <v>0</v>
      </c>
      <c r="K189" s="205" t="s">
        <v>140</v>
      </c>
      <c r="L189" s="39"/>
      <c r="M189" s="210" t="s">
        <v>1</v>
      </c>
      <c r="N189" s="211" t="s">
        <v>41</v>
      </c>
      <c r="O189" s="71"/>
      <c r="P189" s="212">
        <f>O189*H189</f>
        <v>0</v>
      </c>
      <c r="Q189" s="212">
        <v>0</v>
      </c>
      <c r="R189" s="212">
        <f>Q189*H189</f>
        <v>0</v>
      </c>
      <c r="S189" s="212">
        <v>0</v>
      </c>
      <c r="T189" s="213">
        <f>S189*H189</f>
        <v>0</v>
      </c>
      <c r="U189" s="34"/>
      <c r="V189" s="34"/>
      <c r="W189" s="34"/>
      <c r="X189" s="34"/>
      <c r="Y189" s="34"/>
      <c r="Z189" s="34"/>
      <c r="AA189" s="34"/>
      <c r="AB189" s="34"/>
      <c r="AC189" s="34"/>
      <c r="AD189" s="34"/>
      <c r="AE189" s="34"/>
      <c r="AR189" s="214" t="s">
        <v>141</v>
      </c>
      <c r="AT189" s="214" t="s">
        <v>136</v>
      </c>
      <c r="AU189" s="214" t="s">
        <v>86</v>
      </c>
      <c r="AY189" s="17" t="s">
        <v>134</v>
      </c>
      <c r="BE189" s="215">
        <f>IF(N189="základní",J189,0)</f>
        <v>0</v>
      </c>
      <c r="BF189" s="215">
        <f>IF(N189="snížená",J189,0)</f>
        <v>0</v>
      </c>
      <c r="BG189" s="215">
        <f>IF(N189="zákl. přenesená",J189,0)</f>
        <v>0</v>
      </c>
      <c r="BH189" s="215">
        <f>IF(N189="sníž. přenesená",J189,0)</f>
        <v>0</v>
      </c>
      <c r="BI189" s="215">
        <f>IF(N189="nulová",J189,0)</f>
        <v>0</v>
      </c>
      <c r="BJ189" s="17" t="s">
        <v>84</v>
      </c>
      <c r="BK189" s="215">
        <f>ROUND(I189*H189,2)</f>
        <v>0</v>
      </c>
      <c r="BL189" s="17" t="s">
        <v>141</v>
      </c>
      <c r="BM189" s="214" t="s">
        <v>224</v>
      </c>
    </row>
    <row r="190" spans="1:65" s="2" customFormat="1" ht="19.5">
      <c r="A190" s="34"/>
      <c r="B190" s="35"/>
      <c r="C190" s="36"/>
      <c r="D190" s="216" t="s">
        <v>143</v>
      </c>
      <c r="E190" s="36"/>
      <c r="F190" s="217" t="s">
        <v>223</v>
      </c>
      <c r="G190" s="36"/>
      <c r="H190" s="36"/>
      <c r="I190" s="115"/>
      <c r="J190" s="36"/>
      <c r="K190" s="36"/>
      <c r="L190" s="39"/>
      <c r="M190" s="218"/>
      <c r="N190" s="219"/>
      <c r="O190" s="71"/>
      <c r="P190" s="71"/>
      <c r="Q190" s="71"/>
      <c r="R190" s="71"/>
      <c r="S190" s="71"/>
      <c r="T190" s="72"/>
      <c r="U190" s="34"/>
      <c r="V190" s="34"/>
      <c r="W190" s="34"/>
      <c r="X190" s="34"/>
      <c r="Y190" s="34"/>
      <c r="Z190" s="34"/>
      <c r="AA190" s="34"/>
      <c r="AB190" s="34"/>
      <c r="AC190" s="34"/>
      <c r="AD190" s="34"/>
      <c r="AE190" s="34"/>
      <c r="AT190" s="17" t="s">
        <v>143</v>
      </c>
      <c r="AU190" s="17" t="s">
        <v>86</v>
      </c>
    </row>
    <row r="191" spans="1:65" s="2" customFormat="1" ht="21.75" customHeight="1">
      <c r="A191" s="34"/>
      <c r="B191" s="35"/>
      <c r="C191" s="203" t="s">
        <v>225</v>
      </c>
      <c r="D191" s="203" t="s">
        <v>136</v>
      </c>
      <c r="E191" s="204" t="s">
        <v>226</v>
      </c>
      <c r="F191" s="205" t="s">
        <v>227</v>
      </c>
      <c r="G191" s="206" t="s">
        <v>157</v>
      </c>
      <c r="H191" s="207">
        <v>40.575000000000003</v>
      </c>
      <c r="I191" s="208"/>
      <c r="J191" s="209">
        <f>ROUND(I191*H191,2)</f>
        <v>0</v>
      </c>
      <c r="K191" s="205" t="s">
        <v>140</v>
      </c>
      <c r="L191" s="39"/>
      <c r="M191" s="210" t="s">
        <v>1</v>
      </c>
      <c r="N191" s="211" t="s">
        <v>41</v>
      </c>
      <c r="O191" s="71"/>
      <c r="P191" s="212">
        <f>O191*H191</f>
        <v>0</v>
      </c>
      <c r="Q191" s="212">
        <v>0</v>
      </c>
      <c r="R191" s="212">
        <f>Q191*H191</f>
        <v>0</v>
      </c>
      <c r="S191" s="212">
        <v>0</v>
      </c>
      <c r="T191" s="213">
        <f>S191*H191</f>
        <v>0</v>
      </c>
      <c r="U191" s="34"/>
      <c r="V191" s="34"/>
      <c r="W191" s="34"/>
      <c r="X191" s="34"/>
      <c r="Y191" s="34"/>
      <c r="Z191" s="34"/>
      <c r="AA191" s="34"/>
      <c r="AB191" s="34"/>
      <c r="AC191" s="34"/>
      <c r="AD191" s="34"/>
      <c r="AE191" s="34"/>
      <c r="AR191" s="214" t="s">
        <v>141</v>
      </c>
      <c r="AT191" s="214" t="s">
        <v>136</v>
      </c>
      <c r="AU191" s="214" t="s">
        <v>86</v>
      </c>
      <c r="AY191" s="17" t="s">
        <v>134</v>
      </c>
      <c r="BE191" s="215">
        <f>IF(N191="základní",J191,0)</f>
        <v>0</v>
      </c>
      <c r="BF191" s="215">
        <f>IF(N191="snížená",J191,0)</f>
        <v>0</v>
      </c>
      <c r="BG191" s="215">
        <f>IF(N191="zákl. přenesená",J191,0)</f>
        <v>0</v>
      </c>
      <c r="BH191" s="215">
        <f>IF(N191="sníž. přenesená",J191,0)</f>
        <v>0</v>
      </c>
      <c r="BI191" s="215">
        <f>IF(N191="nulová",J191,0)</f>
        <v>0</v>
      </c>
      <c r="BJ191" s="17" t="s">
        <v>84</v>
      </c>
      <c r="BK191" s="215">
        <f>ROUND(I191*H191,2)</f>
        <v>0</v>
      </c>
      <c r="BL191" s="17" t="s">
        <v>141</v>
      </c>
      <c r="BM191" s="214" t="s">
        <v>228</v>
      </c>
    </row>
    <row r="192" spans="1:65" s="2" customFormat="1" ht="19.5">
      <c r="A192" s="34"/>
      <c r="B192" s="35"/>
      <c r="C192" s="36"/>
      <c r="D192" s="216" t="s">
        <v>143</v>
      </c>
      <c r="E192" s="36"/>
      <c r="F192" s="217" t="s">
        <v>227</v>
      </c>
      <c r="G192" s="36"/>
      <c r="H192" s="36"/>
      <c r="I192" s="115"/>
      <c r="J192" s="36"/>
      <c r="K192" s="36"/>
      <c r="L192" s="39"/>
      <c r="M192" s="218"/>
      <c r="N192" s="219"/>
      <c r="O192" s="71"/>
      <c r="P192" s="71"/>
      <c r="Q192" s="71"/>
      <c r="R192" s="71"/>
      <c r="S192" s="71"/>
      <c r="T192" s="72"/>
      <c r="U192" s="34"/>
      <c r="V192" s="34"/>
      <c r="W192" s="34"/>
      <c r="X192" s="34"/>
      <c r="Y192" s="34"/>
      <c r="Z192" s="34"/>
      <c r="AA192" s="34"/>
      <c r="AB192" s="34"/>
      <c r="AC192" s="34"/>
      <c r="AD192" s="34"/>
      <c r="AE192" s="34"/>
      <c r="AT192" s="17" t="s">
        <v>143</v>
      </c>
      <c r="AU192" s="17" t="s">
        <v>86</v>
      </c>
    </row>
    <row r="193" spans="1:65" s="14" customFormat="1" ht="11.25">
      <c r="B193" s="231"/>
      <c r="C193" s="232"/>
      <c r="D193" s="216" t="s">
        <v>146</v>
      </c>
      <c r="E193" s="233" t="s">
        <v>1</v>
      </c>
      <c r="F193" s="234" t="s">
        <v>229</v>
      </c>
      <c r="G193" s="232"/>
      <c r="H193" s="235">
        <v>40.575000000000003</v>
      </c>
      <c r="I193" s="236"/>
      <c r="J193" s="232"/>
      <c r="K193" s="232"/>
      <c r="L193" s="237"/>
      <c r="M193" s="238"/>
      <c r="N193" s="239"/>
      <c r="O193" s="239"/>
      <c r="P193" s="239"/>
      <c r="Q193" s="239"/>
      <c r="R193" s="239"/>
      <c r="S193" s="239"/>
      <c r="T193" s="240"/>
      <c r="AT193" s="241" t="s">
        <v>146</v>
      </c>
      <c r="AU193" s="241" t="s">
        <v>86</v>
      </c>
      <c r="AV193" s="14" t="s">
        <v>86</v>
      </c>
      <c r="AW193" s="14" t="s">
        <v>33</v>
      </c>
      <c r="AX193" s="14" t="s">
        <v>76</v>
      </c>
      <c r="AY193" s="241" t="s">
        <v>134</v>
      </c>
    </row>
    <row r="194" spans="1:65" s="15" customFormat="1" ht="11.25">
      <c r="B194" s="242"/>
      <c r="C194" s="243"/>
      <c r="D194" s="216" t="s">
        <v>146</v>
      </c>
      <c r="E194" s="244" t="s">
        <v>1</v>
      </c>
      <c r="F194" s="245" t="s">
        <v>149</v>
      </c>
      <c r="G194" s="243"/>
      <c r="H194" s="246">
        <v>40.575000000000003</v>
      </c>
      <c r="I194" s="247"/>
      <c r="J194" s="243"/>
      <c r="K194" s="243"/>
      <c r="L194" s="248"/>
      <c r="M194" s="249"/>
      <c r="N194" s="250"/>
      <c r="O194" s="250"/>
      <c r="P194" s="250"/>
      <c r="Q194" s="250"/>
      <c r="R194" s="250"/>
      <c r="S194" s="250"/>
      <c r="T194" s="251"/>
      <c r="AT194" s="252" t="s">
        <v>146</v>
      </c>
      <c r="AU194" s="252" t="s">
        <v>86</v>
      </c>
      <c r="AV194" s="15" t="s">
        <v>141</v>
      </c>
      <c r="AW194" s="15" t="s">
        <v>33</v>
      </c>
      <c r="AX194" s="15" t="s">
        <v>84</v>
      </c>
      <c r="AY194" s="252" t="s">
        <v>134</v>
      </c>
    </row>
    <row r="195" spans="1:65" s="2" customFormat="1" ht="21.75" customHeight="1">
      <c r="A195" s="34"/>
      <c r="B195" s="35"/>
      <c r="C195" s="203" t="s">
        <v>230</v>
      </c>
      <c r="D195" s="203" t="s">
        <v>136</v>
      </c>
      <c r="E195" s="204" t="s">
        <v>231</v>
      </c>
      <c r="F195" s="205" t="s">
        <v>232</v>
      </c>
      <c r="G195" s="206" t="s">
        <v>157</v>
      </c>
      <c r="H195" s="207">
        <v>2.7050000000000001</v>
      </c>
      <c r="I195" s="208"/>
      <c r="J195" s="209">
        <f>ROUND(I195*H195,2)</f>
        <v>0</v>
      </c>
      <c r="K195" s="205" t="s">
        <v>140</v>
      </c>
      <c r="L195" s="39"/>
      <c r="M195" s="210" t="s">
        <v>1</v>
      </c>
      <c r="N195" s="211" t="s">
        <v>41</v>
      </c>
      <c r="O195" s="71"/>
      <c r="P195" s="212">
        <f>O195*H195</f>
        <v>0</v>
      </c>
      <c r="Q195" s="212">
        <v>0</v>
      </c>
      <c r="R195" s="212">
        <f>Q195*H195</f>
        <v>0</v>
      </c>
      <c r="S195" s="212">
        <v>0</v>
      </c>
      <c r="T195" s="213">
        <f>S195*H195</f>
        <v>0</v>
      </c>
      <c r="U195" s="34"/>
      <c r="V195" s="34"/>
      <c r="W195" s="34"/>
      <c r="X195" s="34"/>
      <c r="Y195" s="34"/>
      <c r="Z195" s="34"/>
      <c r="AA195" s="34"/>
      <c r="AB195" s="34"/>
      <c r="AC195" s="34"/>
      <c r="AD195" s="34"/>
      <c r="AE195" s="34"/>
      <c r="AR195" s="214" t="s">
        <v>141</v>
      </c>
      <c r="AT195" s="214" t="s">
        <v>136</v>
      </c>
      <c r="AU195" s="214" t="s">
        <v>86</v>
      </c>
      <c r="AY195" s="17" t="s">
        <v>134</v>
      </c>
      <c r="BE195" s="215">
        <f>IF(N195="základní",J195,0)</f>
        <v>0</v>
      </c>
      <c r="BF195" s="215">
        <f>IF(N195="snížená",J195,0)</f>
        <v>0</v>
      </c>
      <c r="BG195" s="215">
        <f>IF(N195="zákl. přenesená",J195,0)</f>
        <v>0</v>
      </c>
      <c r="BH195" s="215">
        <f>IF(N195="sníž. přenesená",J195,0)</f>
        <v>0</v>
      </c>
      <c r="BI195" s="215">
        <f>IF(N195="nulová",J195,0)</f>
        <v>0</v>
      </c>
      <c r="BJ195" s="17" t="s">
        <v>84</v>
      </c>
      <c r="BK195" s="215">
        <f>ROUND(I195*H195,2)</f>
        <v>0</v>
      </c>
      <c r="BL195" s="17" t="s">
        <v>141</v>
      </c>
      <c r="BM195" s="214" t="s">
        <v>233</v>
      </c>
    </row>
    <row r="196" spans="1:65" s="2" customFormat="1" ht="19.5">
      <c r="A196" s="34"/>
      <c r="B196" s="35"/>
      <c r="C196" s="36"/>
      <c r="D196" s="216" t="s">
        <v>143</v>
      </c>
      <c r="E196" s="36"/>
      <c r="F196" s="217" t="s">
        <v>232</v>
      </c>
      <c r="G196" s="36"/>
      <c r="H196" s="36"/>
      <c r="I196" s="115"/>
      <c r="J196" s="36"/>
      <c r="K196" s="36"/>
      <c r="L196" s="39"/>
      <c r="M196" s="218"/>
      <c r="N196" s="219"/>
      <c r="O196" s="71"/>
      <c r="P196" s="71"/>
      <c r="Q196" s="71"/>
      <c r="R196" s="71"/>
      <c r="S196" s="71"/>
      <c r="T196" s="72"/>
      <c r="U196" s="34"/>
      <c r="V196" s="34"/>
      <c r="W196" s="34"/>
      <c r="X196" s="34"/>
      <c r="Y196" s="34"/>
      <c r="Z196" s="34"/>
      <c r="AA196" s="34"/>
      <c r="AB196" s="34"/>
      <c r="AC196" s="34"/>
      <c r="AD196" s="34"/>
      <c r="AE196" s="34"/>
      <c r="AT196" s="17" t="s">
        <v>143</v>
      </c>
      <c r="AU196" s="17" t="s">
        <v>86</v>
      </c>
    </row>
    <row r="197" spans="1:65" s="2" customFormat="1" ht="78">
      <c r="A197" s="34"/>
      <c r="B197" s="35"/>
      <c r="C197" s="36"/>
      <c r="D197" s="216" t="s">
        <v>144</v>
      </c>
      <c r="E197" s="36"/>
      <c r="F197" s="220" t="s">
        <v>234</v>
      </c>
      <c r="G197" s="36"/>
      <c r="H197" s="36"/>
      <c r="I197" s="115"/>
      <c r="J197" s="36"/>
      <c r="K197" s="36"/>
      <c r="L197" s="39"/>
      <c r="M197" s="218"/>
      <c r="N197" s="219"/>
      <c r="O197" s="71"/>
      <c r="P197" s="71"/>
      <c r="Q197" s="71"/>
      <c r="R197" s="71"/>
      <c r="S197" s="71"/>
      <c r="T197" s="72"/>
      <c r="U197" s="34"/>
      <c r="V197" s="34"/>
      <c r="W197" s="34"/>
      <c r="X197" s="34"/>
      <c r="Y197" s="34"/>
      <c r="Z197" s="34"/>
      <c r="AA197" s="34"/>
      <c r="AB197" s="34"/>
      <c r="AC197" s="34"/>
      <c r="AD197" s="34"/>
      <c r="AE197" s="34"/>
      <c r="AT197" s="17" t="s">
        <v>144</v>
      </c>
      <c r="AU197" s="17" t="s">
        <v>86</v>
      </c>
    </row>
    <row r="198" spans="1:65" s="12" customFormat="1" ht="22.9" customHeight="1">
      <c r="B198" s="187"/>
      <c r="C198" s="188"/>
      <c r="D198" s="189" t="s">
        <v>75</v>
      </c>
      <c r="E198" s="201" t="s">
        <v>235</v>
      </c>
      <c r="F198" s="201" t="s">
        <v>236</v>
      </c>
      <c r="G198" s="188"/>
      <c r="H198" s="188"/>
      <c r="I198" s="191"/>
      <c r="J198" s="202">
        <f>BK198</f>
        <v>0</v>
      </c>
      <c r="K198" s="188"/>
      <c r="L198" s="193"/>
      <c r="M198" s="194"/>
      <c r="N198" s="195"/>
      <c r="O198" s="195"/>
      <c r="P198" s="196">
        <f>SUM(P199:P200)</f>
        <v>0</v>
      </c>
      <c r="Q198" s="195"/>
      <c r="R198" s="196">
        <f>SUM(R199:R200)</f>
        <v>0</v>
      </c>
      <c r="S198" s="195"/>
      <c r="T198" s="197">
        <f>SUM(T199:T200)</f>
        <v>0</v>
      </c>
      <c r="AR198" s="198" t="s">
        <v>84</v>
      </c>
      <c r="AT198" s="199" t="s">
        <v>75</v>
      </c>
      <c r="AU198" s="199" t="s">
        <v>84</v>
      </c>
      <c r="AY198" s="198" t="s">
        <v>134</v>
      </c>
      <c r="BK198" s="200">
        <f>SUM(BK199:BK200)</f>
        <v>0</v>
      </c>
    </row>
    <row r="199" spans="1:65" s="2" customFormat="1" ht="16.5" customHeight="1">
      <c r="A199" s="34"/>
      <c r="B199" s="35"/>
      <c r="C199" s="203" t="s">
        <v>237</v>
      </c>
      <c r="D199" s="203" t="s">
        <v>136</v>
      </c>
      <c r="E199" s="204" t="s">
        <v>238</v>
      </c>
      <c r="F199" s="205" t="s">
        <v>239</v>
      </c>
      <c r="G199" s="206" t="s">
        <v>157</v>
      </c>
      <c r="H199" s="207">
        <v>7.4020000000000001</v>
      </c>
      <c r="I199" s="208"/>
      <c r="J199" s="209">
        <f>ROUND(I199*H199,2)</f>
        <v>0</v>
      </c>
      <c r="K199" s="205" t="s">
        <v>140</v>
      </c>
      <c r="L199" s="39"/>
      <c r="M199" s="210" t="s">
        <v>1</v>
      </c>
      <c r="N199" s="211" t="s">
        <v>41</v>
      </c>
      <c r="O199" s="71"/>
      <c r="P199" s="212">
        <f>O199*H199</f>
        <v>0</v>
      </c>
      <c r="Q199" s="212">
        <v>0</v>
      </c>
      <c r="R199" s="212">
        <f>Q199*H199</f>
        <v>0</v>
      </c>
      <c r="S199" s="212">
        <v>0</v>
      </c>
      <c r="T199" s="213">
        <f>S199*H199</f>
        <v>0</v>
      </c>
      <c r="U199" s="34"/>
      <c r="V199" s="34"/>
      <c r="W199" s="34"/>
      <c r="X199" s="34"/>
      <c r="Y199" s="34"/>
      <c r="Z199" s="34"/>
      <c r="AA199" s="34"/>
      <c r="AB199" s="34"/>
      <c r="AC199" s="34"/>
      <c r="AD199" s="34"/>
      <c r="AE199" s="34"/>
      <c r="AR199" s="214" t="s">
        <v>141</v>
      </c>
      <c r="AT199" s="214" t="s">
        <v>136</v>
      </c>
      <c r="AU199" s="214" t="s">
        <v>86</v>
      </c>
      <c r="AY199" s="17" t="s">
        <v>134</v>
      </c>
      <c r="BE199" s="215">
        <f>IF(N199="základní",J199,0)</f>
        <v>0</v>
      </c>
      <c r="BF199" s="215">
        <f>IF(N199="snížená",J199,0)</f>
        <v>0</v>
      </c>
      <c r="BG199" s="215">
        <f>IF(N199="zákl. přenesená",J199,0)</f>
        <v>0</v>
      </c>
      <c r="BH199" s="215">
        <f>IF(N199="sníž. přenesená",J199,0)</f>
        <v>0</v>
      </c>
      <c r="BI199" s="215">
        <f>IF(N199="nulová",J199,0)</f>
        <v>0</v>
      </c>
      <c r="BJ199" s="17" t="s">
        <v>84</v>
      </c>
      <c r="BK199" s="215">
        <f>ROUND(I199*H199,2)</f>
        <v>0</v>
      </c>
      <c r="BL199" s="17" t="s">
        <v>141</v>
      </c>
      <c r="BM199" s="214" t="s">
        <v>240</v>
      </c>
    </row>
    <row r="200" spans="1:65" s="2" customFormat="1" ht="11.25">
      <c r="A200" s="34"/>
      <c r="B200" s="35"/>
      <c r="C200" s="36"/>
      <c r="D200" s="216" t="s">
        <v>143</v>
      </c>
      <c r="E200" s="36"/>
      <c r="F200" s="217" t="s">
        <v>239</v>
      </c>
      <c r="G200" s="36"/>
      <c r="H200" s="36"/>
      <c r="I200" s="115"/>
      <c r="J200" s="36"/>
      <c r="K200" s="36"/>
      <c r="L200" s="39"/>
      <c r="M200" s="218"/>
      <c r="N200" s="219"/>
      <c r="O200" s="71"/>
      <c r="P200" s="71"/>
      <c r="Q200" s="71"/>
      <c r="R200" s="71"/>
      <c r="S200" s="71"/>
      <c r="T200" s="72"/>
      <c r="U200" s="34"/>
      <c r="V200" s="34"/>
      <c r="W200" s="34"/>
      <c r="X200" s="34"/>
      <c r="Y200" s="34"/>
      <c r="Z200" s="34"/>
      <c r="AA200" s="34"/>
      <c r="AB200" s="34"/>
      <c r="AC200" s="34"/>
      <c r="AD200" s="34"/>
      <c r="AE200" s="34"/>
      <c r="AT200" s="17" t="s">
        <v>143</v>
      </c>
      <c r="AU200" s="17" t="s">
        <v>86</v>
      </c>
    </row>
    <row r="201" spans="1:65" s="12" customFormat="1" ht="25.9" customHeight="1">
      <c r="B201" s="187"/>
      <c r="C201" s="188"/>
      <c r="D201" s="189" t="s">
        <v>75</v>
      </c>
      <c r="E201" s="190" t="s">
        <v>241</v>
      </c>
      <c r="F201" s="190" t="s">
        <v>242</v>
      </c>
      <c r="G201" s="188"/>
      <c r="H201" s="188"/>
      <c r="I201" s="191"/>
      <c r="J201" s="192">
        <f>BK201</f>
        <v>0</v>
      </c>
      <c r="K201" s="188"/>
      <c r="L201" s="193"/>
      <c r="M201" s="194"/>
      <c r="N201" s="195"/>
      <c r="O201" s="195"/>
      <c r="P201" s="196">
        <f>P202+P211+P214+P229+P237</f>
        <v>0</v>
      </c>
      <c r="Q201" s="195"/>
      <c r="R201" s="196">
        <f>R202+R211+R214+R229+R237</f>
        <v>0</v>
      </c>
      <c r="S201" s="195"/>
      <c r="T201" s="197">
        <f>T202+T211+T214+T229+T237</f>
        <v>0</v>
      </c>
      <c r="AR201" s="198" t="s">
        <v>86</v>
      </c>
      <c r="AT201" s="199" t="s">
        <v>75</v>
      </c>
      <c r="AU201" s="199" t="s">
        <v>76</v>
      </c>
      <c r="AY201" s="198" t="s">
        <v>134</v>
      </c>
      <c r="BK201" s="200">
        <f>BK202+BK211+BK214+BK229+BK237</f>
        <v>0</v>
      </c>
    </row>
    <row r="202" spans="1:65" s="12" customFormat="1" ht="22.9" customHeight="1">
      <c r="B202" s="187"/>
      <c r="C202" s="188"/>
      <c r="D202" s="189" t="s">
        <v>75</v>
      </c>
      <c r="E202" s="201" t="s">
        <v>243</v>
      </c>
      <c r="F202" s="201" t="s">
        <v>244</v>
      </c>
      <c r="G202" s="188"/>
      <c r="H202" s="188"/>
      <c r="I202" s="191"/>
      <c r="J202" s="202">
        <f>BK202</f>
        <v>0</v>
      </c>
      <c r="K202" s="188"/>
      <c r="L202" s="193"/>
      <c r="M202" s="194"/>
      <c r="N202" s="195"/>
      <c r="O202" s="195"/>
      <c r="P202" s="196">
        <f>SUM(P203:P210)</f>
        <v>0</v>
      </c>
      <c r="Q202" s="195"/>
      <c r="R202" s="196">
        <f>SUM(R203:R210)</f>
        <v>0</v>
      </c>
      <c r="S202" s="195"/>
      <c r="T202" s="197">
        <f>SUM(T203:T210)</f>
        <v>0</v>
      </c>
      <c r="AR202" s="198" t="s">
        <v>86</v>
      </c>
      <c r="AT202" s="199" t="s">
        <v>75</v>
      </c>
      <c r="AU202" s="199" t="s">
        <v>84</v>
      </c>
      <c r="AY202" s="198" t="s">
        <v>134</v>
      </c>
      <c r="BK202" s="200">
        <f>SUM(BK203:BK210)</f>
        <v>0</v>
      </c>
    </row>
    <row r="203" spans="1:65" s="2" customFormat="1" ht="21.75" customHeight="1">
      <c r="A203" s="34"/>
      <c r="B203" s="35"/>
      <c r="C203" s="203" t="s">
        <v>245</v>
      </c>
      <c r="D203" s="203" t="s">
        <v>136</v>
      </c>
      <c r="E203" s="204" t="s">
        <v>246</v>
      </c>
      <c r="F203" s="205" t="s">
        <v>247</v>
      </c>
      <c r="G203" s="206" t="s">
        <v>180</v>
      </c>
      <c r="H203" s="207">
        <v>15</v>
      </c>
      <c r="I203" s="208"/>
      <c r="J203" s="209">
        <f>ROUND(I203*H203,2)</f>
        <v>0</v>
      </c>
      <c r="K203" s="205" t="s">
        <v>140</v>
      </c>
      <c r="L203" s="39"/>
      <c r="M203" s="210" t="s">
        <v>1</v>
      </c>
      <c r="N203" s="211" t="s">
        <v>41</v>
      </c>
      <c r="O203" s="71"/>
      <c r="P203" s="212">
        <f>O203*H203</f>
        <v>0</v>
      </c>
      <c r="Q203" s="212">
        <v>0</v>
      </c>
      <c r="R203" s="212">
        <f>Q203*H203</f>
        <v>0</v>
      </c>
      <c r="S203" s="212">
        <v>0</v>
      </c>
      <c r="T203" s="213">
        <f>S203*H203</f>
        <v>0</v>
      </c>
      <c r="U203" s="34"/>
      <c r="V203" s="34"/>
      <c r="W203" s="34"/>
      <c r="X203" s="34"/>
      <c r="Y203" s="34"/>
      <c r="Z203" s="34"/>
      <c r="AA203" s="34"/>
      <c r="AB203" s="34"/>
      <c r="AC203" s="34"/>
      <c r="AD203" s="34"/>
      <c r="AE203" s="34"/>
      <c r="AR203" s="214" t="s">
        <v>225</v>
      </c>
      <c r="AT203" s="214" t="s">
        <v>136</v>
      </c>
      <c r="AU203" s="214" t="s">
        <v>86</v>
      </c>
      <c r="AY203" s="17" t="s">
        <v>134</v>
      </c>
      <c r="BE203" s="215">
        <f>IF(N203="základní",J203,0)</f>
        <v>0</v>
      </c>
      <c r="BF203" s="215">
        <f>IF(N203="snížená",J203,0)</f>
        <v>0</v>
      </c>
      <c r="BG203" s="215">
        <f>IF(N203="zákl. přenesená",J203,0)</f>
        <v>0</v>
      </c>
      <c r="BH203" s="215">
        <f>IF(N203="sníž. přenesená",J203,0)</f>
        <v>0</v>
      </c>
      <c r="BI203" s="215">
        <f>IF(N203="nulová",J203,0)</f>
        <v>0</v>
      </c>
      <c r="BJ203" s="17" t="s">
        <v>84</v>
      </c>
      <c r="BK203" s="215">
        <f>ROUND(I203*H203,2)</f>
        <v>0</v>
      </c>
      <c r="BL203" s="17" t="s">
        <v>225</v>
      </c>
      <c r="BM203" s="214" t="s">
        <v>248</v>
      </c>
    </row>
    <row r="204" spans="1:65" s="2" customFormat="1" ht="19.5">
      <c r="A204" s="34"/>
      <c r="B204" s="35"/>
      <c r="C204" s="36"/>
      <c r="D204" s="216" t="s">
        <v>143</v>
      </c>
      <c r="E204" s="36"/>
      <c r="F204" s="217" t="s">
        <v>247</v>
      </c>
      <c r="G204" s="36"/>
      <c r="H204" s="36"/>
      <c r="I204" s="115"/>
      <c r="J204" s="36"/>
      <c r="K204" s="36"/>
      <c r="L204" s="39"/>
      <c r="M204" s="218"/>
      <c r="N204" s="219"/>
      <c r="O204" s="71"/>
      <c r="P204" s="71"/>
      <c r="Q204" s="71"/>
      <c r="R204" s="71"/>
      <c r="S204" s="71"/>
      <c r="T204" s="72"/>
      <c r="U204" s="34"/>
      <c r="V204" s="34"/>
      <c r="W204" s="34"/>
      <c r="X204" s="34"/>
      <c r="Y204" s="34"/>
      <c r="Z204" s="34"/>
      <c r="AA204" s="34"/>
      <c r="AB204" s="34"/>
      <c r="AC204" s="34"/>
      <c r="AD204" s="34"/>
      <c r="AE204" s="34"/>
      <c r="AT204" s="17" t="s">
        <v>143</v>
      </c>
      <c r="AU204" s="17" t="s">
        <v>86</v>
      </c>
    </row>
    <row r="205" spans="1:65" s="2" customFormat="1" ht="21.75" customHeight="1">
      <c r="A205" s="34"/>
      <c r="B205" s="35"/>
      <c r="C205" s="253" t="s">
        <v>249</v>
      </c>
      <c r="D205" s="253" t="s">
        <v>250</v>
      </c>
      <c r="E205" s="254" t="s">
        <v>251</v>
      </c>
      <c r="F205" s="255" t="s">
        <v>252</v>
      </c>
      <c r="G205" s="256" t="s">
        <v>180</v>
      </c>
      <c r="H205" s="257">
        <v>20</v>
      </c>
      <c r="I205" s="258"/>
      <c r="J205" s="259">
        <f>ROUND(I205*H205,2)</f>
        <v>0</v>
      </c>
      <c r="K205" s="255" t="s">
        <v>140</v>
      </c>
      <c r="L205" s="260"/>
      <c r="M205" s="261" t="s">
        <v>1</v>
      </c>
      <c r="N205" s="262" t="s">
        <v>41</v>
      </c>
      <c r="O205" s="71"/>
      <c r="P205" s="212">
        <f>O205*H205</f>
        <v>0</v>
      </c>
      <c r="Q205" s="212">
        <v>0</v>
      </c>
      <c r="R205" s="212">
        <f>Q205*H205</f>
        <v>0</v>
      </c>
      <c r="S205" s="212">
        <v>0</v>
      </c>
      <c r="T205" s="213">
        <f>S205*H205</f>
        <v>0</v>
      </c>
      <c r="U205" s="34"/>
      <c r="V205" s="34"/>
      <c r="W205" s="34"/>
      <c r="X205" s="34"/>
      <c r="Y205" s="34"/>
      <c r="Z205" s="34"/>
      <c r="AA205" s="34"/>
      <c r="AB205" s="34"/>
      <c r="AC205" s="34"/>
      <c r="AD205" s="34"/>
      <c r="AE205" s="34"/>
      <c r="AR205" s="214" t="s">
        <v>253</v>
      </c>
      <c r="AT205" s="214" t="s">
        <v>250</v>
      </c>
      <c r="AU205" s="214" t="s">
        <v>86</v>
      </c>
      <c r="AY205" s="17" t="s">
        <v>134</v>
      </c>
      <c r="BE205" s="215">
        <f>IF(N205="základní",J205,0)</f>
        <v>0</v>
      </c>
      <c r="BF205" s="215">
        <f>IF(N205="snížená",J205,0)</f>
        <v>0</v>
      </c>
      <c r="BG205" s="215">
        <f>IF(N205="zákl. přenesená",J205,0)</f>
        <v>0</v>
      </c>
      <c r="BH205" s="215">
        <f>IF(N205="sníž. přenesená",J205,0)</f>
        <v>0</v>
      </c>
      <c r="BI205" s="215">
        <f>IF(N205="nulová",J205,0)</f>
        <v>0</v>
      </c>
      <c r="BJ205" s="17" t="s">
        <v>84</v>
      </c>
      <c r="BK205" s="215">
        <f>ROUND(I205*H205,2)</f>
        <v>0</v>
      </c>
      <c r="BL205" s="17" t="s">
        <v>225</v>
      </c>
      <c r="BM205" s="214" t="s">
        <v>254</v>
      </c>
    </row>
    <row r="206" spans="1:65" s="2" customFormat="1" ht="19.5">
      <c r="A206" s="34"/>
      <c r="B206" s="35"/>
      <c r="C206" s="36"/>
      <c r="D206" s="216" t="s">
        <v>143</v>
      </c>
      <c r="E206" s="36"/>
      <c r="F206" s="217" t="s">
        <v>252</v>
      </c>
      <c r="G206" s="36"/>
      <c r="H206" s="36"/>
      <c r="I206" s="115"/>
      <c r="J206" s="36"/>
      <c r="K206" s="36"/>
      <c r="L206" s="39"/>
      <c r="M206" s="218"/>
      <c r="N206" s="219"/>
      <c r="O206" s="71"/>
      <c r="P206" s="71"/>
      <c r="Q206" s="71"/>
      <c r="R206" s="71"/>
      <c r="S206" s="71"/>
      <c r="T206" s="72"/>
      <c r="U206" s="34"/>
      <c r="V206" s="34"/>
      <c r="W206" s="34"/>
      <c r="X206" s="34"/>
      <c r="Y206" s="34"/>
      <c r="Z206" s="34"/>
      <c r="AA206" s="34"/>
      <c r="AB206" s="34"/>
      <c r="AC206" s="34"/>
      <c r="AD206" s="34"/>
      <c r="AE206" s="34"/>
      <c r="AT206" s="17" t="s">
        <v>143</v>
      </c>
      <c r="AU206" s="17" t="s">
        <v>86</v>
      </c>
    </row>
    <row r="207" spans="1:65" s="14" customFormat="1" ht="22.5">
      <c r="B207" s="231"/>
      <c r="C207" s="232"/>
      <c r="D207" s="216" t="s">
        <v>146</v>
      </c>
      <c r="E207" s="233" t="s">
        <v>1</v>
      </c>
      <c r="F207" s="234" t="s">
        <v>255</v>
      </c>
      <c r="G207" s="232"/>
      <c r="H207" s="235">
        <v>20</v>
      </c>
      <c r="I207" s="236"/>
      <c r="J207" s="232"/>
      <c r="K207" s="232"/>
      <c r="L207" s="237"/>
      <c r="M207" s="238"/>
      <c r="N207" s="239"/>
      <c r="O207" s="239"/>
      <c r="P207" s="239"/>
      <c r="Q207" s="239"/>
      <c r="R207" s="239"/>
      <c r="S207" s="239"/>
      <c r="T207" s="240"/>
      <c r="AT207" s="241" t="s">
        <v>146</v>
      </c>
      <c r="AU207" s="241" t="s">
        <v>86</v>
      </c>
      <c r="AV207" s="14" t="s">
        <v>86</v>
      </c>
      <c r="AW207" s="14" t="s">
        <v>33</v>
      </c>
      <c r="AX207" s="14" t="s">
        <v>76</v>
      </c>
      <c r="AY207" s="241" t="s">
        <v>134</v>
      </c>
    </row>
    <row r="208" spans="1:65" s="15" customFormat="1" ht="11.25">
      <c r="B208" s="242"/>
      <c r="C208" s="243"/>
      <c r="D208" s="216" t="s">
        <v>146</v>
      </c>
      <c r="E208" s="244" t="s">
        <v>1</v>
      </c>
      <c r="F208" s="245" t="s">
        <v>149</v>
      </c>
      <c r="G208" s="243"/>
      <c r="H208" s="246">
        <v>20</v>
      </c>
      <c r="I208" s="247"/>
      <c r="J208" s="243"/>
      <c r="K208" s="243"/>
      <c r="L208" s="248"/>
      <c r="M208" s="249"/>
      <c r="N208" s="250"/>
      <c r="O208" s="250"/>
      <c r="P208" s="250"/>
      <c r="Q208" s="250"/>
      <c r="R208" s="250"/>
      <c r="S208" s="250"/>
      <c r="T208" s="251"/>
      <c r="AT208" s="252" t="s">
        <v>146</v>
      </c>
      <c r="AU208" s="252" t="s">
        <v>86</v>
      </c>
      <c r="AV208" s="15" t="s">
        <v>141</v>
      </c>
      <c r="AW208" s="15" t="s">
        <v>33</v>
      </c>
      <c r="AX208" s="15" t="s">
        <v>84</v>
      </c>
      <c r="AY208" s="252" t="s">
        <v>134</v>
      </c>
    </row>
    <row r="209" spans="1:65" s="2" customFormat="1" ht="21.75" customHeight="1">
      <c r="A209" s="34"/>
      <c r="B209" s="35"/>
      <c r="C209" s="203" t="s">
        <v>7</v>
      </c>
      <c r="D209" s="203" t="s">
        <v>136</v>
      </c>
      <c r="E209" s="204" t="s">
        <v>256</v>
      </c>
      <c r="F209" s="205" t="s">
        <v>257</v>
      </c>
      <c r="G209" s="206" t="s">
        <v>157</v>
      </c>
      <c r="H209" s="207">
        <v>0.02</v>
      </c>
      <c r="I209" s="208"/>
      <c r="J209" s="209">
        <f>ROUND(I209*H209,2)</f>
        <v>0</v>
      </c>
      <c r="K209" s="205" t="s">
        <v>140</v>
      </c>
      <c r="L209" s="39"/>
      <c r="M209" s="210" t="s">
        <v>1</v>
      </c>
      <c r="N209" s="211" t="s">
        <v>41</v>
      </c>
      <c r="O209" s="71"/>
      <c r="P209" s="212">
        <f>O209*H209</f>
        <v>0</v>
      </c>
      <c r="Q209" s="212">
        <v>0</v>
      </c>
      <c r="R209" s="212">
        <f>Q209*H209</f>
        <v>0</v>
      </c>
      <c r="S209" s="212">
        <v>0</v>
      </c>
      <c r="T209" s="213">
        <f>S209*H209</f>
        <v>0</v>
      </c>
      <c r="U209" s="34"/>
      <c r="V209" s="34"/>
      <c r="W209" s="34"/>
      <c r="X209" s="34"/>
      <c r="Y209" s="34"/>
      <c r="Z209" s="34"/>
      <c r="AA209" s="34"/>
      <c r="AB209" s="34"/>
      <c r="AC209" s="34"/>
      <c r="AD209" s="34"/>
      <c r="AE209" s="34"/>
      <c r="AR209" s="214" t="s">
        <v>225</v>
      </c>
      <c r="AT209" s="214" t="s">
        <v>136</v>
      </c>
      <c r="AU209" s="214" t="s">
        <v>86</v>
      </c>
      <c r="AY209" s="17" t="s">
        <v>134</v>
      </c>
      <c r="BE209" s="215">
        <f>IF(N209="základní",J209,0)</f>
        <v>0</v>
      </c>
      <c r="BF209" s="215">
        <f>IF(N209="snížená",J209,0)</f>
        <v>0</v>
      </c>
      <c r="BG209" s="215">
        <f>IF(N209="zákl. přenesená",J209,0)</f>
        <v>0</v>
      </c>
      <c r="BH209" s="215">
        <f>IF(N209="sníž. přenesená",J209,0)</f>
        <v>0</v>
      </c>
      <c r="BI209" s="215">
        <f>IF(N209="nulová",J209,0)</f>
        <v>0</v>
      </c>
      <c r="BJ209" s="17" t="s">
        <v>84</v>
      </c>
      <c r="BK209" s="215">
        <f>ROUND(I209*H209,2)</f>
        <v>0</v>
      </c>
      <c r="BL209" s="17" t="s">
        <v>225</v>
      </c>
      <c r="BM209" s="214" t="s">
        <v>258</v>
      </c>
    </row>
    <row r="210" spans="1:65" s="2" customFormat="1" ht="19.5">
      <c r="A210" s="34"/>
      <c r="B210" s="35"/>
      <c r="C210" s="36"/>
      <c r="D210" s="216" t="s">
        <v>143</v>
      </c>
      <c r="E210" s="36"/>
      <c r="F210" s="217" t="s">
        <v>257</v>
      </c>
      <c r="G210" s="36"/>
      <c r="H210" s="36"/>
      <c r="I210" s="115"/>
      <c r="J210" s="36"/>
      <c r="K210" s="36"/>
      <c r="L210" s="39"/>
      <c r="M210" s="218"/>
      <c r="N210" s="219"/>
      <c r="O210" s="71"/>
      <c r="P210" s="71"/>
      <c r="Q210" s="71"/>
      <c r="R210" s="71"/>
      <c r="S210" s="71"/>
      <c r="T210" s="72"/>
      <c r="U210" s="34"/>
      <c r="V210" s="34"/>
      <c r="W210" s="34"/>
      <c r="X210" s="34"/>
      <c r="Y210" s="34"/>
      <c r="Z210" s="34"/>
      <c r="AA210" s="34"/>
      <c r="AB210" s="34"/>
      <c r="AC210" s="34"/>
      <c r="AD210" s="34"/>
      <c r="AE210" s="34"/>
      <c r="AT210" s="17" t="s">
        <v>143</v>
      </c>
      <c r="AU210" s="17" t="s">
        <v>86</v>
      </c>
    </row>
    <row r="211" spans="1:65" s="12" customFormat="1" ht="22.9" customHeight="1">
      <c r="B211" s="187"/>
      <c r="C211" s="188"/>
      <c r="D211" s="189" t="s">
        <v>75</v>
      </c>
      <c r="E211" s="201" t="s">
        <v>259</v>
      </c>
      <c r="F211" s="201" t="s">
        <v>260</v>
      </c>
      <c r="G211" s="188"/>
      <c r="H211" s="188"/>
      <c r="I211" s="191"/>
      <c r="J211" s="202">
        <f>BK211</f>
        <v>0</v>
      </c>
      <c r="K211" s="188"/>
      <c r="L211" s="193"/>
      <c r="M211" s="194"/>
      <c r="N211" s="195"/>
      <c r="O211" s="195"/>
      <c r="P211" s="196">
        <f>SUM(P212:P213)</f>
        <v>0</v>
      </c>
      <c r="Q211" s="195"/>
      <c r="R211" s="196">
        <f>SUM(R212:R213)</f>
        <v>0</v>
      </c>
      <c r="S211" s="195"/>
      <c r="T211" s="197">
        <f>SUM(T212:T213)</f>
        <v>0</v>
      </c>
      <c r="AR211" s="198" t="s">
        <v>86</v>
      </c>
      <c r="AT211" s="199" t="s">
        <v>75</v>
      </c>
      <c r="AU211" s="199" t="s">
        <v>84</v>
      </c>
      <c r="AY211" s="198" t="s">
        <v>134</v>
      </c>
      <c r="BK211" s="200">
        <f>SUM(BK212:BK213)</f>
        <v>0</v>
      </c>
    </row>
    <row r="212" spans="1:65" s="2" customFormat="1" ht="16.5" customHeight="1">
      <c r="A212" s="34"/>
      <c r="B212" s="35"/>
      <c r="C212" s="203" t="s">
        <v>261</v>
      </c>
      <c r="D212" s="203" t="s">
        <v>136</v>
      </c>
      <c r="E212" s="204" t="s">
        <v>262</v>
      </c>
      <c r="F212" s="205" t="s">
        <v>263</v>
      </c>
      <c r="G212" s="206" t="s">
        <v>203</v>
      </c>
      <c r="H212" s="207">
        <v>10</v>
      </c>
      <c r="I212" s="208"/>
      <c r="J212" s="209">
        <f>ROUND(I212*H212,2)</f>
        <v>0</v>
      </c>
      <c r="K212" s="205" t="s">
        <v>1</v>
      </c>
      <c r="L212" s="39"/>
      <c r="M212" s="210" t="s">
        <v>1</v>
      </c>
      <c r="N212" s="211" t="s">
        <v>41</v>
      </c>
      <c r="O212" s="71"/>
      <c r="P212" s="212">
        <f>O212*H212</f>
        <v>0</v>
      </c>
      <c r="Q212" s="212">
        <v>0</v>
      </c>
      <c r="R212" s="212">
        <f>Q212*H212</f>
        <v>0</v>
      </c>
      <c r="S212" s="212">
        <v>0</v>
      </c>
      <c r="T212" s="213">
        <f>S212*H212</f>
        <v>0</v>
      </c>
      <c r="U212" s="34"/>
      <c r="V212" s="34"/>
      <c r="W212" s="34"/>
      <c r="X212" s="34"/>
      <c r="Y212" s="34"/>
      <c r="Z212" s="34"/>
      <c r="AA212" s="34"/>
      <c r="AB212" s="34"/>
      <c r="AC212" s="34"/>
      <c r="AD212" s="34"/>
      <c r="AE212" s="34"/>
      <c r="AR212" s="214" t="s">
        <v>225</v>
      </c>
      <c r="AT212" s="214" t="s">
        <v>136</v>
      </c>
      <c r="AU212" s="214" t="s">
        <v>86</v>
      </c>
      <c r="AY212" s="17" t="s">
        <v>134</v>
      </c>
      <c r="BE212" s="215">
        <f>IF(N212="základní",J212,0)</f>
        <v>0</v>
      </c>
      <c r="BF212" s="215">
        <f>IF(N212="snížená",J212,0)</f>
        <v>0</v>
      </c>
      <c r="BG212" s="215">
        <f>IF(N212="zákl. přenesená",J212,0)</f>
        <v>0</v>
      </c>
      <c r="BH212" s="215">
        <f>IF(N212="sníž. přenesená",J212,0)</f>
        <v>0</v>
      </c>
      <c r="BI212" s="215">
        <f>IF(N212="nulová",J212,0)</f>
        <v>0</v>
      </c>
      <c r="BJ212" s="17" t="s">
        <v>84</v>
      </c>
      <c r="BK212" s="215">
        <f>ROUND(I212*H212,2)</f>
        <v>0</v>
      </c>
      <c r="BL212" s="17" t="s">
        <v>225</v>
      </c>
      <c r="BM212" s="214" t="s">
        <v>264</v>
      </c>
    </row>
    <row r="213" spans="1:65" s="2" customFormat="1" ht="11.25">
      <c r="A213" s="34"/>
      <c r="B213" s="35"/>
      <c r="C213" s="36"/>
      <c r="D213" s="216" t="s">
        <v>143</v>
      </c>
      <c r="E213" s="36"/>
      <c r="F213" s="217" t="s">
        <v>263</v>
      </c>
      <c r="G213" s="36"/>
      <c r="H213" s="36"/>
      <c r="I213" s="115"/>
      <c r="J213" s="36"/>
      <c r="K213" s="36"/>
      <c r="L213" s="39"/>
      <c r="M213" s="218"/>
      <c r="N213" s="219"/>
      <c r="O213" s="71"/>
      <c r="P213" s="71"/>
      <c r="Q213" s="71"/>
      <c r="R213" s="71"/>
      <c r="S213" s="71"/>
      <c r="T213" s="72"/>
      <c r="U213" s="34"/>
      <c r="V213" s="34"/>
      <c r="W213" s="34"/>
      <c r="X213" s="34"/>
      <c r="Y213" s="34"/>
      <c r="Z213" s="34"/>
      <c r="AA213" s="34"/>
      <c r="AB213" s="34"/>
      <c r="AC213" s="34"/>
      <c r="AD213" s="34"/>
      <c r="AE213" s="34"/>
      <c r="AT213" s="17" t="s">
        <v>143</v>
      </c>
      <c r="AU213" s="17" t="s">
        <v>86</v>
      </c>
    </row>
    <row r="214" spans="1:65" s="12" customFormat="1" ht="22.9" customHeight="1">
      <c r="B214" s="187"/>
      <c r="C214" s="188"/>
      <c r="D214" s="189" t="s">
        <v>75</v>
      </c>
      <c r="E214" s="201" t="s">
        <v>265</v>
      </c>
      <c r="F214" s="201" t="s">
        <v>266</v>
      </c>
      <c r="G214" s="188"/>
      <c r="H214" s="188"/>
      <c r="I214" s="191"/>
      <c r="J214" s="202">
        <f>BK214</f>
        <v>0</v>
      </c>
      <c r="K214" s="188"/>
      <c r="L214" s="193"/>
      <c r="M214" s="194"/>
      <c r="N214" s="195"/>
      <c r="O214" s="195"/>
      <c r="P214" s="196">
        <f>SUM(P215:P228)</f>
        <v>0</v>
      </c>
      <c r="Q214" s="195"/>
      <c r="R214" s="196">
        <f>SUM(R215:R228)</f>
        <v>0</v>
      </c>
      <c r="S214" s="195"/>
      <c r="T214" s="197">
        <f>SUM(T215:T228)</f>
        <v>0</v>
      </c>
      <c r="AR214" s="198" t="s">
        <v>86</v>
      </c>
      <c r="AT214" s="199" t="s">
        <v>75</v>
      </c>
      <c r="AU214" s="199" t="s">
        <v>84</v>
      </c>
      <c r="AY214" s="198" t="s">
        <v>134</v>
      </c>
      <c r="BK214" s="200">
        <f>SUM(BK215:BK228)</f>
        <v>0</v>
      </c>
    </row>
    <row r="215" spans="1:65" s="2" customFormat="1" ht="21.75" customHeight="1">
      <c r="A215" s="34"/>
      <c r="B215" s="35"/>
      <c r="C215" s="203" t="s">
        <v>267</v>
      </c>
      <c r="D215" s="203" t="s">
        <v>136</v>
      </c>
      <c r="E215" s="204" t="s">
        <v>268</v>
      </c>
      <c r="F215" s="205" t="s">
        <v>269</v>
      </c>
      <c r="G215" s="206" t="s">
        <v>210</v>
      </c>
      <c r="H215" s="207">
        <v>230</v>
      </c>
      <c r="I215" s="208"/>
      <c r="J215" s="209">
        <f>ROUND(I215*H215,2)</f>
        <v>0</v>
      </c>
      <c r="K215" s="205" t="s">
        <v>1</v>
      </c>
      <c r="L215" s="39"/>
      <c r="M215" s="210" t="s">
        <v>1</v>
      </c>
      <c r="N215" s="211" t="s">
        <v>41</v>
      </c>
      <c r="O215" s="71"/>
      <c r="P215" s="212">
        <f>O215*H215</f>
        <v>0</v>
      </c>
      <c r="Q215" s="212">
        <v>0</v>
      </c>
      <c r="R215" s="212">
        <f>Q215*H215</f>
        <v>0</v>
      </c>
      <c r="S215" s="212">
        <v>0</v>
      </c>
      <c r="T215" s="213">
        <f>S215*H215</f>
        <v>0</v>
      </c>
      <c r="U215" s="34"/>
      <c r="V215" s="34"/>
      <c r="W215" s="34"/>
      <c r="X215" s="34"/>
      <c r="Y215" s="34"/>
      <c r="Z215" s="34"/>
      <c r="AA215" s="34"/>
      <c r="AB215" s="34"/>
      <c r="AC215" s="34"/>
      <c r="AD215" s="34"/>
      <c r="AE215" s="34"/>
      <c r="AR215" s="214" t="s">
        <v>225</v>
      </c>
      <c r="AT215" s="214" t="s">
        <v>136</v>
      </c>
      <c r="AU215" s="214" t="s">
        <v>86</v>
      </c>
      <c r="AY215" s="17" t="s">
        <v>134</v>
      </c>
      <c r="BE215" s="215">
        <f>IF(N215="základní",J215,0)</f>
        <v>0</v>
      </c>
      <c r="BF215" s="215">
        <f>IF(N215="snížená",J215,0)</f>
        <v>0</v>
      </c>
      <c r="BG215" s="215">
        <f>IF(N215="zákl. přenesená",J215,0)</f>
        <v>0</v>
      </c>
      <c r="BH215" s="215">
        <f>IF(N215="sníž. přenesená",J215,0)</f>
        <v>0</v>
      </c>
      <c r="BI215" s="215">
        <f>IF(N215="nulová",J215,0)</f>
        <v>0</v>
      </c>
      <c r="BJ215" s="17" t="s">
        <v>84</v>
      </c>
      <c r="BK215" s="215">
        <f>ROUND(I215*H215,2)</f>
        <v>0</v>
      </c>
      <c r="BL215" s="17" t="s">
        <v>225</v>
      </c>
      <c r="BM215" s="214" t="s">
        <v>270</v>
      </c>
    </row>
    <row r="216" spans="1:65" s="2" customFormat="1" ht="11.25">
      <c r="A216" s="34"/>
      <c r="B216" s="35"/>
      <c r="C216" s="36"/>
      <c r="D216" s="216" t="s">
        <v>143</v>
      </c>
      <c r="E216" s="36"/>
      <c r="F216" s="217" t="s">
        <v>269</v>
      </c>
      <c r="G216" s="36"/>
      <c r="H216" s="36"/>
      <c r="I216" s="115"/>
      <c r="J216" s="36"/>
      <c r="K216" s="36"/>
      <c r="L216" s="39"/>
      <c r="M216" s="218"/>
      <c r="N216" s="219"/>
      <c r="O216" s="71"/>
      <c r="P216" s="71"/>
      <c r="Q216" s="71"/>
      <c r="R216" s="71"/>
      <c r="S216" s="71"/>
      <c r="T216" s="72"/>
      <c r="U216" s="34"/>
      <c r="V216" s="34"/>
      <c r="W216" s="34"/>
      <c r="X216" s="34"/>
      <c r="Y216" s="34"/>
      <c r="Z216" s="34"/>
      <c r="AA216" s="34"/>
      <c r="AB216" s="34"/>
      <c r="AC216" s="34"/>
      <c r="AD216" s="34"/>
      <c r="AE216" s="34"/>
      <c r="AT216" s="17" t="s">
        <v>143</v>
      </c>
      <c r="AU216" s="17" t="s">
        <v>86</v>
      </c>
    </row>
    <row r="217" spans="1:65" s="2" customFormat="1" ht="16.5" customHeight="1">
      <c r="A217" s="34"/>
      <c r="B217" s="35"/>
      <c r="C217" s="203" t="s">
        <v>271</v>
      </c>
      <c r="D217" s="203" t="s">
        <v>136</v>
      </c>
      <c r="E217" s="204" t="s">
        <v>272</v>
      </c>
      <c r="F217" s="205" t="s">
        <v>273</v>
      </c>
      <c r="G217" s="206" t="s">
        <v>210</v>
      </c>
      <c r="H217" s="207">
        <v>13</v>
      </c>
      <c r="I217" s="208"/>
      <c r="J217" s="209">
        <f>ROUND(I217*H217,2)</f>
        <v>0</v>
      </c>
      <c r="K217" s="205" t="s">
        <v>1</v>
      </c>
      <c r="L217" s="39"/>
      <c r="M217" s="210" t="s">
        <v>1</v>
      </c>
      <c r="N217" s="211" t="s">
        <v>41</v>
      </c>
      <c r="O217" s="71"/>
      <c r="P217" s="212">
        <f>O217*H217</f>
        <v>0</v>
      </c>
      <c r="Q217" s="212">
        <v>0</v>
      </c>
      <c r="R217" s="212">
        <f>Q217*H217</f>
        <v>0</v>
      </c>
      <c r="S217" s="212">
        <v>0</v>
      </c>
      <c r="T217" s="213">
        <f>S217*H217</f>
        <v>0</v>
      </c>
      <c r="U217" s="34"/>
      <c r="V217" s="34"/>
      <c r="W217" s="34"/>
      <c r="X217" s="34"/>
      <c r="Y217" s="34"/>
      <c r="Z217" s="34"/>
      <c r="AA217" s="34"/>
      <c r="AB217" s="34"/>
      <c r="AC217" s="34"/>
      <c r="AD217" s="34"/>
      <c r="AE217" s="34"/>
      <c r="AR217" s="214" t="s">
        <v>225</v>
      </c>
      <c r="AT217" s="214" t="s">
        <v>136</v>
      </c>
      <c r="AU217" s="214" t="s">
        <v>86</v>
      </c>
      <c r="AY217" s="17" t="s">
        <v>134</v>
      </c>
      <c r="BE217" s="215">
        <f>IF(N217="základní",J217,0)</f>
        <v>0</v>
      </c>
      <c r="BF217" s="215">
        <f>IF(N217="snížená",J217,0)</f>
        <v>0</v>
      </c>
      <c r="BG217" s="215">
        <f>IF(N217="zákl. přenesená",J217,0)</f>
        <v>0</v>
      </c>
      <c r="BH217" s="215">
        <f>IF(N217="sníž. přenesená",J217,0)</f>
        <v>0</v>
      </c>
      <c r="BI217" s="215">
        <f>IF(N217="nulová",J217,0)</f>
        <v>0</v>
      </c>
      <c r="BJ217" s="17" t="s">
        <v>84</v>
      </c>
      <c r="BK217" s="215">
        <f>ROUND(I217*H217,2)</f>
        <v>0</v>
      </c>
      <c r="BL217" s="17" t="s">
        <v>225</v>
      </c>
      <c r="BM217" s="214" t="s">
        <v>274</v>
      </c>
    </row>
    <row r="218" spans="1:65" s="2" customFormat="1" ht="11.25">
      <c r="A218" s="34"/>
      <c r="B218" s="35"/>
      <c r="C218" s="36"/>
      <c r="D218" s="216" t="s">
        <v>143</v>
      </c>
      <c r="E218" s="36"/>
      <c r="F218" s="217" t="s">
        <v>273</v>
      </c>
      <c r="G218" s="36"/>
      <c r="H218" s="36"/>
      <c r="I218" s="115"/>
      <c r="J218" s="36"/>
      <c r="K218" s="36"/>
      <c r="L218" s="39"/>
      <c r="M218" s="218"/>
      <c r="N218" s="219"/>
      <c r="O218" s="71"/>
      <c r="P218" s="71"/>
      <c r="Q218" s="71"/>
      <c r="R218" s="71"/>
      <c r="S218" s="71"/>
      <c r="T218" s="72"/>
      <c r="U218" s="34"/>
      <c r="V218" s="34"/>
      <c r="W218" s="34"/>
      <c r="X218" s="34"/>
      <c r="Y218" s="34"/>
      <c r="Z218" s="34"/>
      <c r="AA218" s="34"/>
      <c r="AB218" s="34"/>
      <c r="AC218" s="34"/>
      <c r="AD218" s="34"/>
      <c r="AE218" s="34"/>
      <c r="AT218" s="17" t="s">
        <v>143</v>
      </c>
      <c r="AU218" s="17" t="s">
        <v>86</v>
      </c>
    </row>
    <row r="219" spans="1:65" s="13" customFormat="1" ht="22.5">
      <c r="B219" s="221"/>
      <c r="C219" s="222"/>
      <c r="D219" s="216" t="s">
        <v>146</v>
      </c>
      <c r="E219" s="223" t="s">
        <v>1</v>
      </c>
      <c r="F219" s="224" t="s">
        <v>275</v>
      </c>
      <c r="G219" s="222"/>
      <c r="H219" s="223" t="s">
        <v>1</v>
      </c>
      <c r="I219" s="225"/>
      <c r="J219" s="222"/>
      <c r="K219" s="222"/>
      <c r="L219" s="226"/>
      <c r="M219" s="227"/>
      <c r="N219" s="228"/>
      <c r="O219" s="228"/>
      <c r="P219" s="228"/>
      <c r="Q219" s="228"/>
      <c r="R219" s="228"/>
      <c r="S219" s="228"/>
      <c r="T219" s="229"/>
      <c r="AT219" s="230" t="s">
        <v>146</v>
      </c>
      <c r="AU219" s="230" t="s">
        <v>86</v>
      </c>
      <c r="AV219" s="13" t="s">
        <v>84</v>
      </c>
      <c r="AW219" s="13" t="s">
        <v>33</v>
      </c>
      <c r="AX219" s="13" t="s">
        <v>76</v>
      </c>
      <c r="AY219" s="230" t="s">
        <v>134</v>
      </c>
    </row>
    <row r="220" spans="1:65" s="14" customFormat="1" ht="11.25">
      <c r="B220" s="231"/>
      <c r="C220" s="232"/>
      <c r="D220" s="216" t="s">
        <v>146</v>
      </c>
      <c r="E220" s="233" t="s">
        <v>1</v>
      </c>
      <c r="F220" s="234" t="s">
        <v>214</v>
      </c>
      <c r="G220" s="232"/>
      <c r="H220" s="235">
        <v>13</v>
      </c>
      <c r="I220" s="236"/>
      <c r="J220" s="232"/>
      <c r="K220" s="232"/>
      <c r="L220" s="237"/>
      <c r="M220" s="238"/>
      <c r="N220" s="239"/>
      <c r="O220" s="239"/>
      <c r="P220" s="239"/>
      <c r="Q220" s="239"/>
      <c r="R220" s="239"/>
      <c r="S220" s="239"/>
      <c r="T220" s="240"/>
      <c r="AT220" s="241" t="s">
        <v>146</v>
      </c>
      <c r="AU220" s="241" t="s">
        <v>86</v>
      </c>
      <c r="AV220" s="14" t="s">
        <v>86</v>
      </c>
      <c r="AW220" s="14" t="s">
        <v>33</v>
      </c>
      <c r="AX220" s="14" t="s">
        <v>76</v>
      </c>
      <c r="AY220" s="241" t="s">
        <v>134</v>
      </c>
    </row>
    <row r="221" spans="1:65" s="15" customFormat="1" ht="11.25">
      <c r="B221" s="242"/>
      <c r="C221" s="243"/>
      <c r="D221" s="216" t="s">
        <v>146</v>
      </c>
      <c r="E221" s="244" t="s">
        <v>1</v>
      </c>
      <c r="F221" s="245" t="s">
        <v>149</v>
      </c>
      <c r="G221" s="243"/>
      <c r="H221" s="246">
        <v>13</v>
      </c>
      <c r="I221" s="247"/>
      <c r="J221" s="243"/>
      <c r="K221" s="243"/>
      <c r="L221" s="248"/>
      <c r="M221" s="249"/>
      <c r="N221" s="250"/>
      <c r="O221" s="250"/>
      <c r="P221" s="250"/>
      <c r="Q221" s="250"/>
      <c r="R221" s="250"/>
      <c r="S221" s="250"/>
      <c r="T221" s="251"/>
      <c r="AT221" s="252" t="s">
        <v>146</v>
      </c>
      <c r="AU221" s="252" t="s">
        <v>86</v>
      </c>
      <c r="AV221" s="15" t="s">
        <v>141</v>
      </c>
      <c r="AW221" s="15" t="s">
        <v>33</v>
      </c>
      <c r="AX221" s="15" t="s">
        <v>84</v>
      </c>
      <c r="AY221" s="252" t="s">
        <v>134</v>
      </c>
    </row>
    <row r="222" spans="1:65" s="2" customFormat="1" ht="21.75" customHeight="1">
      <c r="A222" s="34"/>
      <c r="B222" s="35"/>
      <c r="C222" s="203" t="s">
        <v>276</v>
      </c>
      <c r="D222" s="203" t="s">
        <v>136</v>
      </c>
      <c r="E222" s="204" t="s">
        <v>277</v>
      </c>
      <c r="F222" s="205" t="s">
        <v>278</v>
      </c>
      <c r="G222" s="206" t="s">
        <v>180</v>
      </c>
      <c r="H222" s="207">
        <v>35</v>
      </c>
      <c r="I222" s="208"/>
      <c r="J222" s="209">
        <f>ROUND(I222*H222,2)</f>
        <v>0</v>
      </c>
      <c r="K222" s="205" t="s">
        <v>140</v>
      </c>
      <c r="L222" s="39"/>
      <c r="M222" s="210" t="s">
        <v>1</v>
      </c>
      <c r="N222" s="211" t="s">
        <v>41</v>
      </c>
      <c r="O222" s="71"/>
      <c r="P222" s="212">
        <f>O222*H222</f>
        <v>0</v>
      </c>
      <c r="Q222" s="212">
        <v>0</v>
      </c>
      <c r="R222" s="212">
        <f>Q222*H222</f>
        <v>0</v>
      </c>
      <c r="S222" s="212">
        <v>0</v>
      </c>
      <c r="T222" s="213">
        <f>S222*H222</f>
        <v>0</v>
      </c>
      <c r="U222" s="34"/>
      <c r="V222" s="34"/>
      <c r="W222" s="34"/>
      <c r="X222" s="34"/>
      <c r="Y222" s="34"/>
      <c r="Z222" s="34"/>
      <c r="AA222" s="34"/>
      <c r="AB222" s="34"/>
      <c r="AC222" s="34"/>
      <c r="AD222" s="34"/>
      <c r="AE222" s="34"/>
      <c r="AR222" s="214" t="s">
        <v>225</v>
      </c>
      <c r="AT222" s="214" t="s">
        <v>136</v>
      </c>
      <c r="AU222" s="214" t="s">
        <v>86</v>
      </c>
      <c r="AY222" s="17" t="s">
        <v>134</v>
      </c>
      <c r="BE222" s="215">
        <f>IF(N222="základní",J222,0)</f>
        <v>0</v>
      </c>
      <c r="BF222" s="215">
        <f>IF(N222="snížená",J222,0)</f>
        <v>0</v>
      </c>
      <c r="BG222" s="215">
        <f>IF(N222="zákl. přenesená",J222,0)</f>
        <v>0</v>
      </c>
      <c r="BH222" s="215">
        <f>IF(N222="sníž. přenesená",J222,0)</f>
        <v>0</v>
      </c>
      <c r="BI222" s="215">
        <f>IF(N222="nulová",J222,0)</f>
        <v>0</v>
      </c>
      <c r="BJ222" s="17" t="s">
        <v>84</v>
      </c>
      <c r="BK222" s="215">
        <f>ROUND(I222*H222,2)</f>
        <v>0</v>
      </c>
      <c r="BL222" s="17" t="s">
        <v>225</v>
      </c>
      <c r="BM222" s="214" t="s">
        <v>279</v>
      </c>
    </row>
    <row r="223" spans="1:65" s="2" customFormat="1" ht="19.5">
      <c r="A223" s="34"/>
      <c r="B223" s="35"/>
      <c r="C223" s="36"/>
      <c r="D223" s="216" t="s">
        <v>143</v>
      </c>
      <c r="E223" s="36"/>
      <c r="F223" s="217" t="s">
        <v>278</v>
      </c>
      <c r="G223" s="36"/>
      <c r="H223" s="36"/>
      <c r="I223" s="115"/>
      <c r="J223" s="36"/>
      <c r="K223" s="36"/>
      <c r="L223" s="39"/>
      <c r="M223" s="218"/>
      <c r="N223" s="219"/>
      <c r="O223" s="71"/>
      <c r="P223" s="71"/>
      <c r="Q223" s="71"/>
      <c r="R223" s="71"/>
      <c r="S223" s="71"/>
      <c r="T223" s="72"/>
      <c r="U223" s="34"/>
      <c r="V223" s="34"/>
      <c r="W223" s="34"/>
      <c r="X223" s="34"/>
      <c r="Y223" s="34"/>
      <c r="Z223" s="34"/>
      <c r="AA223" s="34"/>
      <c r="AB223" s="34"/>
      <c r="AC223" s="34"/>
      <c r="AD223" s="34"/>
      <c r="AE223" s="34"/>
      <c r="AT223" s="17" t="s">
        <v>143</v>
      </c>
      <c r="AU223" s="17" t="s">
        <v>86</v>
      </c>
    </row>
    <row r="224" spans="1:65" s="13" customFormat="1" ht="22.5">
      <c r="B224" s="221"/>
      <c r="C224" s="222"/>
      <c r="D224" s="216" t="s">
        <v>146</v>
      </c>
      <c r="E224" s="223" t="s">
        <v>1</v>
      </c>
      <c r="F224" s="224" t="s">
        <v>280</v>
      </c>
      <c r="G224" s="222"/>
      <c r="H224" s="223" t="s">
        <v>1</v>
      </c>
      <c r="I224" s="225"/>
      <c r="J224" s="222"/>
      <c r="K224" s="222"/>
      <c r="L224" s="226"/>
      <c r="M224" s="227"/>
      <c r="N224" s="228"/>
      <c r="O224" s="228"/>
      <c r="P224" s="228"/>
      <c r="Q224" s="228"/>
      <c r="R224" s="228"/>
      <c r="S224" s="228"/>
      <c r="T224" s="229"/>
      <c r="AT224" s="230" t="s">
        <v>146</v>
      </c>
      <c r="AU224" s="230" t="s">
        <v>86</v>
      </c>
      <c r="AV224" s="13" t="s">
        <v>84</v>
      </c>
      <c r="AW224" s="13" t="s">
        <v>33</v>
      </c>
      <c r="AX224" s="13" t="s">
        <v>76</v>
      </c>
      <c r="AY224" s="230" t="s">
        <v>134</v>
      </c>
    </row>
    <row r="225" spans="1:65" s="14" customFormat="1" ht="11.25">
      <c r="B225" s="231"/>
      <c r="C225" s="232"/>
      <c r="D225" s="216" t="s">
        <v>146</v>
      </c>
      <c r="E225" s="233" t="s">
        <v>1</v>
      </c>
      <c r="F225" s="234" t="s">
        <v>281</v>
      </c>
      <c r="G225" s="232"/>
      <c r="H225" s="235">
        <v>35</v>
      </c>
      <c r="I225" s="236"/>
      <c r="J225" s="232"/>
      <c r="K225" s="232"/>
      <c r="L225" s="237"/>
      <c r="M225" s="238"/>
      <c r="N225" s="239"/>
      <c r="O225" s="239"/>
      <c r="P225" s="239"/>
      <c r="Q225" s="239"/>
      <c r="R225" s="239"/>
      <c r="S225" s="239"/>
      <c r="T225" s="240"/>
      <c r="AT225" s="241" t="s">
        <v>146</v>
      </c>
      <c r="AU225" s="241" t="s">
        <v>86</v>
      </c>
      <c r="AV225" s="14" t="s">
        <v>86</v>
      </c>
      <c r="AW225" s="14" t="s">
        <v>33</v>
      </c>
      <c r="AX225" s="14" t="s">
        <v>76</v>
      </c>
      <c r="AY225" s="241" t="s">
        <v>134</v>
      </c>
    </row>
    <row r="226" spans="1:65" s="15" customFormat="1" ht="11.25">
      <c r="B226" s="242"/>
      <c r="C226" s="243"/>
      <c r="D226" s="216" t="s">
        <v>146</v>
      </c>
      <c r="E226" s="244" t="s">
        <v>1</v>
      </c>
      <c r="F226" s="245" t="s">
        <v>149</v>
      </c>
      <c r="G226" s="243"/>
      <c r="H226" s="246">
        <v>35</v>
      </c>
      <c r="I226" s="247"/>
      <c r="J226" s="243"/>
      <c r="K226" s="243"/>
      <c r="L226" s="248"/>
      <c r="M226" s="249"/>
      <c r="N226" s="250"/>
      <c r="O226" s="250"/>
      <c r="P226" s="250"/>
      <c r="Q226" s="250"/>
      <c r="R226" s="250"/>
      <c r="S226" s="250"/>
      <c r="T226" s="251"/>
      <c r="AT226" s="252" t="s">
        <v>146</v>
      </c>
      <c r="AU226" s="252" t="s">
        <v>86</v>
      </c>
      <c r="AV226" s="15" t="s">
        <v>141</v>
      </c>
      <c r="AW226" s="15" t="s">
        <v>33</v>
      </c>
      <c r="AX226" s="15" t="s">
        <v>84</v>
      </c>
      <c r="AY226" s="252" t="s">
        <v>134</v>
      </c>
    </row>
    <row r="227" spans="1:65" s="2" customFormat="1" ht="16.5" customHeight="1">
      <c r="A227" s="34"/>
      <c r="B227" s="35"/>
      <c r="C227" s="203" t="s">
        <v>282</v>
      </c>
      <c r="D227" s="203" t="s">
        <v>136</v>
      </c>
      <c r="E227" s="204" t="s">
        <v>283</v>
      </c>
      <c r="F227" s="205" t="s">
        <v>284</v>
      </c>
      <c r="G227" s="206" t="s">
        <v>157</v>
      </c>
      <c r="H227" s="207">
        <v>7.6070000000000002</v>
      </c>
      <c r="I227" s="208"/>
      <c r="J227" s="209">
        <f>ROUND(I227*H227,2)</f>
        <v>0</v>
      </c>
      <c r="K227" s="205" t="s">
        <v>140</v>
      </c>
      <c r="L227" s="39"/>
      <c r="M227" s="210" t="s">
        <v>1</v>
      </c>
      <c r="N227" s="211" t="s">
        <v>41</v>
      </c>
      <c r="O227" s="71"/>
      <c r="P227" s="212">
        <f>O227*H227</f>
        <v>0</v>
      </c>
      <c r="Q227" s="212">
        <v>0</v>
      </c>
      <c r="R227" s="212">
        <f>Q227*H227</f>
        <v>0</v>
      </c>
      <c r="S227" s="212">
        <v>0</v>
      </c>
      <c r="T227" s="213">
        <f>S227*H227</f>
        <v>0</v>
      </c>
      <c r="U227" s="34"/>
      <c r="V227" s="34"/>
      <c r="W227" s="34"/>
      <c r="X227" s="34"/>
      <c r="Y227" s="34"/>
      <c r="Z227" s="34"/>
      <c r="AA227" s="34"/>
      <c r="AB227" s="34"/>
      <c r="AC227" s="34"/>
      <c r="AD227" s="34"/>
      <c r="AE227" s="34"/>
      <c r="AR227" s="214" t="s">
        <v>225</v>
      </c>
      <c r="AT227" s="214" t="s">
        <v>136</v>
      </c>
      <c r="AU227" s="214" t="s">
        <v>86</v>
      </c>
      <c r="AY227" s="17" t="s">
        <v>134</v>
      </c>
      <c r="BE227" s="215">
        <f>IF(N227="základní",J227,0)</f>
        <v>0</v>
      </c>
      <c r="BF227" s="215">
        <f>IF(N227="snížená",J227,0)</f>
        <v>0</v>
      </c>
      <c r="BG227" s="215">
        <f>IF(N227="zákl. přenesená",J227,0)</f>
        <v>0</v>
      </c>
      <c r="BH227" s="215">
        <f>IF(N227="sníž. přenesená",J227,0)</f>
        <v>0</v>
      </c>
      <c r="BI227" s="215">
        <f>IF(N227="nulová",J227,0)</f>
        <v>0</v>
      </c>
      <c r="BJ227" s="17" t="s">
        <v>84</v>
      </c>
      <c r="BK227" s="215">
        <f>ROUND(I227*H227,2)</f>
        <v>0</v>
      </c>
      <c r="BL227" s="17" t="s">
        <v>225</v>
      </c>
      <c r="BM227" s="214" t="s">
        <v>285</v>
      </c>
    </row>
    <row r="228" spans="1:65" s="2" customFormat="1" ht="11.25">
      <c r="A228" s="34"/>
      <c r="B228" s="35"/>
      <c r="C228" s="36"/>
      <c r="D228" s="216" t="s">
        <v>143</v>
      </c>
      <c r="E228" s="36"/>
      <c r="F228" s="217" t="s">
        <v>284</v>
      </c>
      <c r="G228" s="36"/>
      <c r="H228" s="36"/>
      <c r="I228" s="115"/>
      <c r="J228" s="36"/>
      <c r="K228" s="36"/>
      <c r="L228" s="39"/>
      <c r="M228" s="218"/>
      <c r="N228" s="219"/>
      <c r="O228" s="71"/>
      <c r="P228" s="71"/>
      <c r="Q228" s="71"/>
      <c r="R228" s="71"/>
      <c r="S228" s="71"/>
      <c r="T228" s="72"/>
      <c r="U228" s="34"/>
      <c r="V228" s="34"/>
      <c r="W228" s="34"/>
      <c r="X228" s="34"/>
      <c r="Y228" s="34"/>
      <c r="Z228" s="34"/>
      <c r="AA228" s="34"/>
      <c r="AB228" s="34"/>
      <c r="AC228" s="34"/>
      <c r="AD228" s="34"/>
      <c r="AE228" s="34"/>
      <c r="AT228" s="17" t="s">
        <v>143</v>
      </c>
      <c r="AU228" s="17" t="s">
        <v>86</v>
      </c>
    </row>
    <row r="229" spans="1:65" s="12" customFormat="1" ht="22.9" customHeight="1">
      <c r="B229" s="187"/>
      <c r="C229" s="188"/>
      <c r="D229" s="189" t="s">
        <v>75</v>
      </c>
      <c r="E229" s="201" t="s">
        <v>286</v>
      </c>
      <c r="F229" s="201" t="s">
        <v>287</v>
      </c>
      <c r="G229" s="188"/>
      <c r="H229" s="188"/>
      <c r="I229" s="191"/>
      <c r="J229" s="202">
        <f>BK229</f>
        <v>0</v>
      </c>
      <c r="K229" s="188"/>
      <c r="L229" s="193"/>
      <c r="M229" s="194"/>
      <c r="N229" s="195"/>
      <c r="O229" s="195"/>
      <c r="P229" s="196">
        <f>SUM(P230:P236)</f>
        <v>0</v>
      </c>
      <c r="Q229" s="195"/>
      <c r="R229" s="196">
        <f>SUM(R230:R236)</f>
        <v>0</v>
      </c>
      <c r="S229" s="195"/>
      <c r="T229" s="197">
        <f>SUM(T230:T236)</f>
        <v>0</v>
      </c>
      <c r="AR229" s="198" t="s">
        <v>86</v>
      </c>
      <c r="AT229" s="199" t="s">
        <v>75</v>
      </c>
      <c r="AU229" s="199" t="s">
        <v>84</v>
      </c>
      <c r="AY229" s="198" t="s">
        <v>134</v>
      </c>
      <c r="BK229" s="200">
        <f>SUM(BK230:BK236)</f>
        <v>0</v>
      </c>
    </row>
    <row r="230" spans="1:65" s="2" customFormat="1" ht="16.5" customHeight="1">
      <c r="A230" s="34"/>
      <c r="B230" s="35"/>
      <c r="C230" s="203" t="s">
        <v>288</v>
      </c>
      <c r="D230" s="203" t="s">
        <v>136</v>
      </c>
      <c r="E230" s="204" t="s">
        <v>289</v>
      </c>
      <c r="F230" s="205" t="s">
        <v>290</v>
      </c>
      <c r="G230" s="206" t="s">
        <v>180</v>
      </c>
      <c r="H230" s="207">
        <v>84</v>
      </c>
      <c r="I230" s="208"/>
      <c r="J230" s="209">
        <f>ROUND(I230*H230,2)</f>
        <v>0</v>
      </c>
      <c r="K230" s="205" t="s">
        <v>140</v>
      </c>
      <c r="L230" s="39"/>
      <c r="M230" s="210" t="s">
        <v>1</v>
      </c>
      <c r="N230" s="211" t="s">
        <v>41</v>
      </c>
      <c r="O230" s="71"/>
      <c r="P230" s="212">
        <f>O230*H230</f>
        <v>0</v>
      </c>
      <c r="Q230" s="212">
        <v>0</v>
      </c>
      <c r="R230" s="212">
        <f>Q230*H230</f>
        <v>0</v>
      </c>
      <c r="S230" s="212">
        <v>0</v>
      </c>
      <c r="T230" s="213">
        <f>S230*H230</f>
        <v>0</v>
      </c>
      <c r="U230" s="34"/>
      <c r="V230" s="34"/>
      <c r="W230" s="34"/>
      <c r="X230" s="34"/>
      <c r="Y230" s="34"/>
      <c r="Z230" s="34"/>
      <c r="AA230" s="34"/>
      <c r="AB230" s="34"/>
      <c r="AC230" s="34"/>
      <c r="AD230" s="34"/>
      <c r="AE230" s="34"/>
      <c r="AR230" s="214" t="s">
        <v>225</v>
      </c>
      <c r="AT230" s="214" t="s">
        <v>136</v>
      </c>
      <c r="AU230" s="214" t="s">
        <v>86</v>
      </c>
      <c r="AY230" s="17" t="s">
        <v>134</v>
      </c>
      <c r="BE230" s="215">
        <f>IF(N230="základní",J230,0)</f>
        <v>0</v>
      </c>
      <c r="BF230" s="215">
        <f>IF(N230="snížená",J230,0)</f>
        <v>0</v>
      </c>
      <c r="BG230" s="215">
        <f>IF(N230="zákl. přenesená",J230,0)</f>
        <v>0</v>
      </c>
      <c r="BH230" s="215">
        <f>IF(N230="sníž. přenesená",J230,0)</f>
        <v>0</v>
      </c>
      <c r="BI230" s="215">
        <f>IF(N230="nulová",J230,0)</f>
        <v>0</v>
      </c>
      <c r="BJ230" s="17" t="s">
        <v>84</v>
      </c>
      <c r="BK230" s="215">
        <f>ROUND(I230*H230,2)</f>
        <v>0</v>
      </c>
      <c r="BL230" s="17" t="s">
        <v>225</v>
      </c>
      <c r="BM230" s="214" t="s">
        <v>291</v>
      </c>
    </row>
    <row r="231" spans="1:65" s="2" customFormat="1" ht="11.25">
      <c r="A231" s="34"/>
      <c r="B231" s="35"/>
      <c r="C231" s="36"/>
      <c r="D231" s="216" t="s">
        <v>143</v>
      </c>
      <c r="E231" s="36"/>
      <c r="F231" s="217" t="s">
        <v>290</v>
      </c>
      <c r="G231" s="36"/>
      <c r="H231" s="36"/>
      <c r="I231" s="115"/>
      <c r="J231" s="36"/>
      <c r="K231" s="36"/>
      <c r="L231" s="39"/>
      <c r="M231" s="218"/>
      <c r="N231" s="219"/>
      <c r="O231" s="71"/>
      <c r="P231" s="71"/>
      <c r="Q231" s="71"/>
      <c r="R231" s="71"/>
      <c r="S231" s="71"/>
      <c r="T231" s="72"/>
      <c r="U231" s="34"/>
      <c r="V231" s="34"/>
      <c r="W231" s="34"/>
      <c r="X231" s="34"/>
      <c r="Y231" s="34"/>
      <c r="Z231" s="34"/>
      <c r="AA231" s="34"/>
      <c r="AB231" s="34"/>
      <c r="AC231" s="34"/>
      <c r="AD231" s="34"/>
      <c r="AE231" s="34"/>
      <c r="AT231" s="17" t="s">
        <v>143</v>
      </c>
      <c r="AU231" s="17" t="s">
        <v>86</v>
      </c>
    </row>
    <row r="232" spans="1:65" s="13" customFormat="1" ht="22.5">
      <c r="B232" s="221"/>
      <c r="C232" s="222"/>
      <c r="D232" s="216" t="s">
        <v>146</v>
      </c>
      <c r="E232" s="223" t="s">
        <v>1</v>
      </c>
      <c r="F232" s="224" t="s">
        <v>292</v>
      </c>
      <c r="G232" s="222"/>
      <c r="H232" s="223" t="s">
        <v>1</v>
      </c>
      <c r="I232" s="225"/>
      <c r="J232" s="222"/>
      <c r="K232" s="222"/>
      <c r="L232" s="226"/>
      <c r="M232" s="227"/>
      <c r="N232" s="228"/>
      <c r="O232" s="228"/>
      <c r="P232" s="228"/>
      <c r="Q232" s="228"/>
      <c r="R232" s="228"/>
      <c r="S232" s="228"/>
      <c r="T232" s="229"/>
      <c r="AT232" s="230" t="s">
        <v>146</v>
      </c>
      <c r="AU232" s="230" t="s">
        <v>86</v>
      </c>
      <c r="AV232" s="13" t="s">
        <v>84</v>
      </c>
      <c r="AW232" s="13" t="s">
        <v>33</v>
      </c>
      <c r="AX232" s="13" t="s">
        <v>76</v>
      </c>
      <c r="AY232" s="230" t="s">
        <v>134</v>
      </c>
    </row>
    <row r="233" spans="1:65" s="14" customFormat="1" ht="11.25">
      <c r="B233" s="231"/>
      <c r="C233" s="232"/>
      <c r="D233" s="216" t="s">
        <v>146</v>
      </c>
      <c r="E233" s="233" t="s">
        <v>1</v>
      </c>
      <c r="F233" s="234" t="s">
        <v>293</v>
      </c>
      <c r="G233" s="232"/>
      <c r="H233" s="235">
        <v>84</v>
      </c>
      <c r="I233" s="236"/>
      <c r="J233" s="232"/>
      <c r="K233" s="232"/>
      <c r="L233" s="237"/>
      <c r="M233" s="238"/>
      <c r="N233" s="239"/>
      <c r="O233" s="239"/>
      <c r="P233" s="239"/>
      <c r="Q233" s="239"/>
      <c r="R233" s="239"/>
      <c r="S233" s="239"/>
      <c r="T233" s="240"/>
      <c r="AT233" s="241" t="s">
        <v>146</v>
      </c>
      <c r="AU233" s="241" t="s">
        <v>86</v>
      </c>
      <c r="AV233" s="14" t="s">
        <v>86</v>
      </c>
      <c r="AW233" s="14" t="s">
        <v>33</v>
      </c>
      <c r="AX233" s="14" t="s">
        <v>76</v>
      </c>
      <c r="AY233" s="241" t="s">
        <v>134</v>
      </c>
    </row>
    <row r="234" spans="1:65" s="15" customFormat="1" ht="11.25">
      <c r="B234" s="242"/>
      <c r="C234" s="243"/>
      <c r="D234" s="216" t="s">
        <v>146</v>
      </c>
      <c r="E234" s="244" t="s">
        <v>1</v>
      </c>
      <c r="F234" s="245" t="s">
        <v>149</v>
      </c>
      <c r="G234" s="243"/>
      <c r="H234" s="246">
        <v>84</v>
      </c>
      <c r="I234" s="247"/>
      <c r="J234" s="243"/>
      <c r="K234" s="243"/>
      <c r="L234" s="248"/>
      <c r="M234" s="249"/>
      <c r="N234" s="250"/>
      <c r="O234" s="250"/>
      <c r="P234" s="250"/>
      <c r="Q234" s="250"/>
      <c r="R234" s="250"/>
      <c r="S234" s="250"/>
      <c r="T234" s="251"/>
      <c r="AT234" s="252" t="s">
        <v>146</v>
      </c>
      <c r="AU234" s="252" t="s">
        <v>86</v>
      </c>
      <c r="AV234" s="15" t="s">
        <v>141</v>
      </c>
      <c r="AW234" s="15" t="s">
        <v>33</v>
      </c>
      <c r="AX234" s="15" t="s">
        <v>84</v>
      </c>
      <c r="AY234" s="252" t="s">
        <v>134</v>
      </c>
    </row>
    <row r="235" spans="1:65" s="2" customFormat="1" ht="21.75" customHeight="1">
      <c r="A235" s="34"/>
      <c r="B235" s="35"/>
      <c r="C235" s="203" t="s">
        <v>294</v>
      </c>
      <c r="D235" s="203" t="s">
        <v>136</v>
      </c>
      <c r="E235" s="204" t="s">
        <v>295</v>
      </c>
      <c r="F235" s="205" t="s">
        <v>296</v>
      </c>
      <c r="G235" s="206" t="s">
        <v>157</v>
      </c>
      <c r="H235" s="207">
        <v>0.27500000000000002</v>
      </c>
      <c r="I235" s="208"/>
      <c r="J235" s="209">
        <f>ROUND(I235*H235,2)</f>
        <v>0</v>
      </c>
      <c r="K235" s="205" t="s">
        <v>140</v>
      </c>
      <c r="L235" s="39"/>
      <c r="M235" s="210" t="s">
        <v>1</v>
      </c>
      <c r="N235" s="211" t="s">
        <v>41</v>
      </c>
      <c r="O235" s="71"/>
      <c r="P235" s="212">
        <f>O235*H235</f>
        <v>0</v>
      </c>
      <c r="Q235" s="212">
        <v>0</v>
      </c>
      <c r="R235" s="212">
        <f>Q235*H235</f>
        <v>0</v>
      </c>
      <c r="S235" s="212">
        <v>0</v>
      </c>
      <c r="T235" s="213">
        <f>S235*H235</f>
        <v>0</v>
      </c>
      <c r="U235" s="34"/>
      <c r="V235" s="34"/>
      <c r="W235" s="34"/>
      <c r="X235" s="34"/>
      <c r="Y235" s="34"/>
      <c r="Z235" s="34"/>
      <c r="AA235" s="34"/>
      <c r="AB235" s="34"/>
      <c r="AC235" s="34"/>
      <c r="AD235" s="34"/>
      <c r="AE235" s="34"/>
      <c r="AR235" s="214" t="s">
        <v>225</v>
      </c>
      <c r="AT235" s="214" t="s">
        <v>136</v>
      </c>
      <c r="AU235" s="214" t="s">
        <v>86</v>
      </c>
      <c r="AY235" s="17" t="s">
        <v>134</v>
      </c>
      <c r="BE235" s="215">
        <f>IF(N235="základní",J235,0)</f>
        <v>0</v>
      </c>
      <c r="BF235" s="215">
        <f>IF(N235="snížená",J235,0)</f>
        <v>0</v>
      </c>
      <c r="BG235" s="215">
        <f>IF(N235="zákl. přenesená",J235,0)</f>
        <v>0</v>
      </c>
      <c r="BH235" s="215">
        <f>IF(N235="sníž. přenesená",J235,0)</f>
        <v>0</v>
      </c>
      <c r="BI235" s="215">
        <f>IF(N235="nulová",J235,0)</f>
        <v>0</v>
      </c>
      <c r="BJ235" s="17" t="s">
        <v>84</v>
      </c>
      <c r="BK235" s="215">
        <f>ROUND(I235*H235,2)</f>
        <v>0</v>
      </c>
      <c r="BL235" s="17" t="s">
        <v>225</v>
      </c>
      <c r="BM235" s="214" t="s">
        <v>297</v>
      </c>
    </row>
    <row r="236" spans="1:65" s="2" customFormat="1" ht="19.5">
      <c r="A236" s="34"/>
      <c r="B236" s="35"/>
      <c r="C236" s="36"/>
      <c r="D236" s="216" t="s">
        <v>143</v>
      </c>
      <c r="E236" s="36"/>
      <c r="F236" s="217" t="s">
        <v>296</v>
      </c>
      <c r="G236" s="36"/>
      <c r="H236" s="36"/>
      <c r="I236" s="115"/>
      <c r="J236" s="36"/>
      <c r="K236" s="36"/>
      <c r="L236" s="39"/>
      <c r="M236" s="218"/>
      <c r="N236" s="219"/>
      <c r="O236" s="71"/>
      <c r="P236" s="71"/>
      <c r="Q236" s="71"/>
      <c r="R236" s="71"/>
      <c r="S236" s="71"/>
      <c r="T236" s="72"/>
      <c r="U236" s="34"/>
      <c r="V236" s="34"/>
      <c r="W236" s="34"/>
      <c r="X236" s="34"/>
      <c r="Y236" s="34"/>
      <c r="Z236" s="34"/>
      <c r="AA236" s="34"/>
      <c r="AB236" s="34"/>
      <c r="AC236" s="34"/>
      <c r="AD236" s="34"/>
      <c r="AE236" s="34"/>
      <c r="AT236" s="17" t="s">
        <v>143</v>
      </c>
      <c r="AU236" s="17" t="s">
        <v>86</v>
      </c>
    </row>
    <row r="237" spans="1:65" s="12" customFormat="1" ht="22.9" customHeight="1">
      <c r="B237" s="187"/>
      <c r="C237" s="188"/>
      <c r="D237" s="189" t="s">
        <v>75</v>
      </c>
      <c r="E237" s="201" t="s">
        <v>298</v>
      </c>
      <c r="F237" s="201" t="s">
        <v>299</v>
      </c>
      <c r="G237" s="188"/>
      <c r="H237" s="188"/>
      <c r="I237" s="191"/>
      <c r="J237" s="202">
        <f>BK237</f>
        <v>0</v>
      </c>
      <c r="K237" s="188"/>
      <c r="L237" s="193"/>
      <c r="M237" s="194"/>
      <c r="N237" s="195"/>
      <c r="O237" s="195"/>
      <c r="P237" s="196">
        <f>SUM(P238:P241)</f>
        <v>0</v>
      </c>
      <c r="Q237" s="195"/>
      <c r="R237" s="196">
        <f>SUM(R238:R241)</f>
        <v>0</v>
      </c>
      <c r="S237" s="195"/>
      <c r="T237" s="197">
        <f>SUM(T238:T241)</f>
        <v>0</v>
      </c>
      <c r="AR237" s="198" t="s">
        <v>86</v>
      </c>
      <c r="AT237" s="199" t="s">
        <v>75</v>
      </c>
      <c r="AU237" s="199" t="s">
        <v>84</v>
      </c>
      <c r="AY237" s="198" t="s">
        <v>134</v>
      </c>
      <c r="BK237" s="200">
        <f>SUM(BK238:BK241)</f>
        <v>0</v>
      </c>
    </row>
    <row r="238" spans="1:65" s="2" customFormat="1" ht="21.75" customHeight="1">
      <c r="A238" s="34"/>
      <c r="B238" s="35"/>
      <c r="C238" s="203" t="s">
        <v>300</v>
      </c>
      <c r="D238" s="203" t="s">
        <v>136</v>
      </c>
      <c r="E238" s="204" t="s">
        <v>301</v>
      </c>
      <c r="F238" s="205" t="s">
        <v>302</v>
      </c>
      <c r="G238" s="206" t="s">
        <v>180</v>
      </c>
      <c r="H238" s="207">
        <v>170</v>
      </c>
      <c r="I238" s="208"/>
      <c r="J238" s="209">
        <f>ROUND(I238*H238,2)</f>
        <v>0</v>
      </c>
      <c r="K238" s="205" t="s">
        <v>140</v>
      </c>
      <c r="L238" s="39"/>
      <c r="M238" s="210" t="s">
        <v>1</v>
      </c>
      <c r="N238" s="211" t="s">
        <v>41</v>
      </c>
      <c r="O238" s="71"/>
      <c r="P238" s="212">
        <f>O238*H238</f>
        <v>0</v>
      </c>
      <c r="Q238" s="212">
        <v>0</v>
      </c>
      <c r="R238" s="212">
        <f>Q238*H238</f>
        <v>0</v>
      </c>
      <c r="S238" s="212">
        <v>0</v>
      </c>
      <c r="T238" s="213">
        <f>S238*H238</f>
        <v>0</v>
      </c>
      <c r="U238" s="34"/>
      <c r="V238" s="34"/>
      <c r="W238" s="34"/>
      <c r="X238" s="34"/>
      <c r="Y238" s="34"/>
      <c r="Z238" s="34"/>
      <c r="AA238" s="34"/>
      <c r="AB238" s="34"/>
      <c r="AC238" s="34"/>
      <c r="AD238" s="34"/>
      <c r="AE238" s="34"/>
      <c r="AR238" s="214" t="s">
        <v>225</v>
      </c>
      <c r="AT238" s="214" t="s">
        <v>136</v>
      </c>
      <c r="AU238" s="214" t="s">
        <v>86</v>
      </c>
      <c r="AY238" s="17" t="s">
        <v>134</v>
      </c>
      <c r="BE238" s="215">
        <f>IF(N238="základní",J238,0)</f>
        <v>0</v>
      </c>
      <c r="BF238" s="215">
        <f>IF(N238="snížená",J238,0)</f>
        <v>0</v>
      </c>
      <c r="BG238" s="215">
        <f>IF(N238="zákl. přenesená",J238,0)</f>
        <v>0</v>
      </c>
      <c r="BH238" s="215">
        <f>IF(N238="sníž. přenesená",J238,0)</f>
        <v>0</v>
      </c>
      <c r="BI238" s="215">
        <f>IF(N238="nulová",J238,0)</f>
        <v>0</v>
      </c>
      <c r="BJ238" s="17" t="s">
        <v>84</v>
      </c>
      <c r="BK238" s="215">
        <f>ROUND(I238*H238,2)</f>
        <v>0</v>
      </c>
      <c r="BL238" s="17" t="s">
        <v>225</v>
      </c>
      <c r="BM238" s="214" t="s">
        <v>303</v>
      </c>
    </row>
    <row r="239" spans="1:65" s="2" customFormat="1" ht="19.5">
      <c r="A239" s="34"/>
      <c r="B239" s="35"/>
      <c r="C239" s="36"/>
      <c r="D239" s="216" t="s">
        <v>143</v>
      </c>
      <c r="E239" s="36"/>
      <c r="F239" s="217" t="s">
        <v>302</v>
      </c>
      <c r="G239" s="36"/>
      <c r="H239" s="36"/>
      <c r="I239" s="115"/>
      <c r="J239" s="36"/>
      <c r="K239" s="36"/>
      <c r="L239" s="39"/>
      <c r="M239" s="218"/>
      <c r="N239" s="219"/>
      <c r="O239" s="71"/>
      <c r="P239" s="71"/>
      <c r="Q239" s="71"/>
      <c r="R239" s="71"/>
      <c r="S239" s="71"/>
      <c r="T239" s="72"/>
      <c r="U239" s="34"/>
      <c r="V239" s="34"/>
      <c r="W239" s="34"/>
      <c r="X239" s="34"/>
      <c r="Y239" s="34"/>
      <c r="Z239" s="34"/>
      <c r="AA239" s="34"/>
      <c r="AB239" s="34"/>
      <c r="AC239" s="34"/>
      <c r="AD239" s="34"/>
      <c r="AE239" s="34"/>
      <c r="AT239" s="17" t="s">
        <v>143</v>
      </c>
      <c r="AU239" s="17" t="s">
        <v>86</v>
      </c>
    </row>
    <row r="240" spans="1:65" s="2" customFormat="1" ht="21.75" customHeight="1">
      <c r="A240" s="34"/>
      <c r="B240" s="35"/>
      <c r="C240" s="203" t="s">
        <v>304</v>
      </c>
      <c r="D240" s="203" t="s">
        <v>136</v>
      </c>
      <c r="E240" s="204" t="s">
        <v>305</v>
      </c>
      <c r="F240" s="205" t="s">
        <v>306</v>
      </c>
      <c r="G240" s="206" t="s">
        <v>180</v>
      </c>
      <c r="H240" s="207">
        <v>170</v>
      </c>
      <c r="I240" s="208"/>
      <c r="J240" s="209">
        <f>ROUND(I240*H240,2)</f>
        <v>0</v>
      </c>
      <c r="K240" s="205" t="s">
        <v>140</v>
      </c>
      <c r="L240" s="39"/>
      <c r="M240" s="210" t="s">
        <v>1</v>
      </c>
      <c r="N240" s="211" t="s">
        <v>41</v>
      </c>
      <c r="O240" s="71"/>
      <c r="P240" s="212">
        <f>O240*H240</f>
        <v>0</v>
      </c>
      <c r="Q240" s="212">
        <v>0</v>
      </c>
      <c r="R240" s="212">
        <f>Q240*H240</f>
        <v>0</v>
      </c>
      <c r="S240" s="212">
        <v>0</v>
      </c>
      <c r="T240" s="213">
        <f>S240*H240</f>
        <v>0</v>
      </c>
      <c r="U240" s="34"/>
      <c r="V240" s="34"/>
      <c r="W240" s="34"/>
      <c r="X240" s="34"/>
      <c r="Y240" s="34"/>
      <c r="Z240" s="34"/>
      <c r="AA240" s="34"/>
      <c r="AB240" s="34"/>
      <c r="AC240" s="34"/>
      <c r="AD240" s="34"/>
      <c r="AE240" s="34"/>
      <c r="AR240" s="214" t="s">
        <v>225</v>
      </c>
      <c r="AT240" s="214" t="s">
        <v>136</v>
      </c>
      <c r="AU240" s="214" t="s">
        <v>86</v>
      </c>
      <c r="AY240" s="17" t="s">
        <v>134</v>
      </c>
      <c r="BE240" s="215">
        <f>IF(N240="základní",J240,0)</f>
        <v>0</v>
      </c>
      <c r="BF240" s="215">
        <f>IF(N240="snížená",J240,0)</f>
        <v>0</v>
      </c>
      <c r="BG240" s="215">
        <f>IF(N240="zákl. přenesená",J240,0)</f>
        <v>0</v>
      </c>
      <c r="BH240" s="215">
        <f>IF(N240="sníž. přenesená",J240,0)</f>
        <v>0</v>
      </c>
      <c r="BI240" s="215">
        <f>IF(N240="nulová",J240,0)</f>
        <v>0</v>
      </c>
      <c r="BJ240" s="17" t="s">
        <v>84</v>
      </c>
      <c r="BK240" s="215">
        <f>ROUND(I240*H240,2)</f>
        <v>0</v>
      </c>
      <c r="BL240" s="17" t="s">
        <v>225</v>
      </c>
      <c r="BM240" s="214" t="s">
        <v>307</v>
      </c>
    </row>
    <row r="241" spans="1:47" s="2" customFormat="1" ht="19.5">
      <c r="A241" s="34"/>
      <c r="B241" s="35"/>
      <c r="C241" s="36"/>
      <c r="D241" s="216" t="s">
        <v>143</v>
      </c>
      <c r="E241" s="36"/>
      <c r="F241" s="217" t="s">
        <v>306</v>
      </c>
      <c r="G241" s="36"/>
      <c r="H241" s="36"/>
      <c r="I241" s="115"/>
      <c r="J241" s="36"/>
      <c r="K241" s="36"/>
      <c r="L241" s="39"/>
      <c r="M241" s="263"/>
      <c r="N241" s="264"/>
      <c r="O241" s="265"/>
      <c r="P241" s="265"/>
      <c r="Q241" s="265"/>
      <c r="R241" s="265"/>
      <c r="S241" s="265"/>
      <c r="T241" s="266"/>
      <c r="U241" s="34"/>
      <c r="V241" s="34"/>
      <c r="W241" s="34"/>
      <c r="X241" s="34"/>
      <c r="Y241" s="34"/>
      <c r="Z241" s="34"/>
      <c r="AA241" s="34"/>
      <c r="AB241" s="34"/>
      <c r="AC241" s="34"/>
      <c r="AD241" s="34"/>
      <c r="AE241" s="34"/>
      <c r="AT241" s="17" t="s">
        <v>143</v>
      </c>
      <c r="AU241" s="17" t="s">
        <v>86</v>
      </c>
    </row>
    <row r="242" spans="1:47" s="2" customFormat="1" ht="6.95" customHeight="1">
      <c r="A242" s="34"/>
      <c r="B242" s="54"/>
      <c r="C242" s="55"/>
      <c r="D242" s="55"/>
      <c r="E242" s="55"/>
      <c r="F242" s="55"/>
      <c r="G242" s="55"/>
      <c r="H242" s="55"/>
      <c r="I242" s="152"/>
      <c r="J242" s="55"/>
      <c r="K242" s="55"/>
      <c r="L242" s="39"/>
      <c r="M242" s="34"/>
      <c r="O242" s="34"/>
      <c r="P242" s="34"/>
      <c r="Q242" s="34"/>
      <c r="R242" s="34"/>
      <c r="S242" s="34"/>
      <c r="T242" s="34"/>
      <c r="U242" s="34"/>
      <c r="V242" s="34"/>
      <c r="W242" s="34"/>
      <c r="X242" s="34"/>
      <c r="Y242" s="34"/>
      <c r="Z242" s="34"/>
      <c r="AA242" s="34"/>
      <c r="AB242" s="34"/>
      <c r="AC242" s="34"/>
      <c r="AD242" s="34"/>
      <c r="AE242" s="34"/>
    </row>
  </sheetData>
  <sheetProtection algorithmName="SHA-512" hashValue="pGNM95QskxV+um1HH3hdAinkD7dHorvQyoQxBfy4w1LL82eE5dKIwoTvUwRl65+WqacFAAGyY3Q+HqUQ+wDURw==" saltValue="eaKMEtvpmfhJF3Rj4XEXlWWGUzqV7+OovrTZP1EqvqJ9IDvSzkS36jF9khNoQ15Kvl2YcvHdHxr6L8l/69yvPw==" spinCount="100000" sheet="1" objects="1" scenarios="1" formatColumns="0" formatRows="0" autoFilter="0"/>
  <autoFilter ref="C127:K241"/>
  <mergeCells count="9">
    <mergeCell ref="E87:H87"/>
    <mergeCell ref="E118:H118"/>
    <mergeCell ref="E120:H12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23"/>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10"/>
      <c r="M2" s="310"/>
      <c r="N2" s="310"/>
      <c r="O2" s="310"/>
      <c r="P2" s="310"/>
      <c r="Q2" s="310"/>
      <c r="R2" s="310"/>
      <c r="S2" s="310"/>
      <c r="T2" s="310"/>
      <c r="U2" s="310"/>
      <c r="V2" s="310"/>
      <c r="AT2" s="17" t="s">
        <v>89</v>
      </c>
    </row>
    <row r="3" spans="1:46" s="1" customFormat="1" ht="6.95" customHeight="1">
      <c r="B3" s="109"/>
      <c r="C3" s="110"/>
      <c r="D3" s="110"/>
      <c r="E3" s="110"/>
      <c r="F3" s="110"/>
      <c r="G3" s="110"/>
      <c r="H3" s="110"/>
      <c r="I3" s="111"/>
      <c r="J3" s="110"/>
      <c r="K3" s="110"/>
      <c r="L3" s="20"/>
      <c r="AT3" s="17" t="s">
        <v>86</v>
      </c>
    </row>
    <row r="4" spans="1:46" s="1" customFormat="1" ht="24.95" customHeight="1">
      <c r="B4" s="20"/>
      <c r="D4" s="112" t="s">
        <v>99</v>
      </c>
      <c r="I4" s="108"/>
      <c r="L4" s="20"/>
      <c r="M4" s="113" t="s">
        <v>10</v>
      </c>
      <c r="AT4" s="17" t="s">
        <v>4</v>
      </c>
    </row>
    <row r="5" spans="1:46" s="1" customFormat="1" ht="6.95" customHeight="1">
      <c r="B5" s="20"/>
      <c r="I5" s="108"/>
      <c r="L5" s="20"/>
    </row>
    <row r="6" spans="1:46" s="1" customFormat="1" ht="12" customHeight="1">
      <c r="B6" s="20"/>
      <c r="D6" s="114" t="s">
        <v>16</v>
      </c>
      <c r="I6" s="108"/>
      <c r="L6" s="20"/>
    </row>
    <row r="7" spans="1:46" s="1" customFormat="1" ht="23.25" customHeight="1">
      <c r="B7" s="20"/>
      <c r="E7" s="311" t="str">
        <f>'Rekapitulace stavby'!K6</f>
        <v>BrnoKounicova26 - Umístění klimatizačních jednotek na pracoviště I etapa</v>
      </c>
      <c r="F7" s="312"/>
      <c r="G7" s="312"/>
      <c r="H7" s="312"/>
      <c r="I7" s="108"/>
      <c r="L7" s="20"/>
    </row>
    <row r="8" spans="1:46" s="2" customFormat="1" ht="12" customHeight="1">
      <c r="A8" s="34"/>
      <c r="B8" s="39"/>
      <c r="C8" s="34"/>
      <c r="D8" s="114" t="s">
        <v>100</v>
      </c>
      <c r="E8" s="34"/>
      <c r="F8" s="34"/>
      <c r="G8" s="34"/>
      <c r="H8" s="34"/>
      <c r="I8" s="115"/>
      <c r="J8" s="34"/>
      <c r="K8" s="34"/>
      <c r="L8" s="51"/>
      <c r="S8" s="34"/>
      <c r="T8" s="34"/>
      <c r="U8" s="34"/>
      <c r="V8" s="34"/>
      <c r="W8" s="34"/>
      <c r="X8" s="34"/>
      <c r="Y8" s="34"/>
      <c r="Z8" s="34"/>
      <c r="AA8" s="34"/>
      <c r="AB8" s="34"/>
      <c r="AC8" s="34"/>
      <c r="AD8" s="34"/>
      <c r="AE8" s="34"/>
    </row>
    <row r="9" spans="1:46" s="2" customFormat="1" ht="16.5" customHeight="1">
      <c r="A9" s="34"/>
      <c r="B9" s="39"/>
      <c r="C9" s="34"/>
      <c r="D9" s="34"/>
      <c r="E9" s="313" t="s">
        <v>308</v>
      </c>
      <c r="F9" s="314"/>
      <c r="G9" s="314"/>
      <c r="H9" s="314"/>
      <c r="I9" s="115"/>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4" t="s">
        <v>20</v>
      </c>
      <c r="E12" s="34"/>
      <c r="F12" s="116" t="s">
        <v>21</v>
      </c>
      <c r="G12" s="34"/>
      <c r="H12" s="34"/>
      <c r="I12" s="117" t="s">
        <v>22</v>
      </c>
      <c r="J12" s="118" t="str">
        <f>'Rekapitulace stavby'!AN8</f>
        <v>19. 6. 2020</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4" t="s">
        <v>24</v>
      </c>
      <c r="E14" s="34"/>
      <c r="F14" s="34"/>
      <c r="G14" s="34"/>
      <c r="H14" s="34"/>
      <c r="I14" s="117" t="s">
        <v>25</v>
      </c>
      <c r="J14" s="116"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6" t="s">
        <v>27</v>
      </c>
      <c r="F15" s="34"/>
      <c r="G15" s="34"/>
      <c r="H15" s="34"/>
      <c r="I15" s="117" t="s">
        <v>28</v>
      </c>
      <c r="J15" s="116"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4" t="s">
        <v>30</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15" t="str">
        <f>'Rekapitulace stavby'!E14</f>
        <v>Vyplň údaj</v>
      </c>
      <c r="F18" s="316"/>
      <c r="G18" s="316"/>
      <c r="H18" s="316"/>
      <c r="I18" s="117" t="s">
        <v>28</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4" t="s">
        <v>32</v>
      </c>
      <c r="E20" s="34"/>
      <c r="F20" s="34"/>
      <c r="G20" s="34"/>
      <c r="H20" s="34"/>
      <c r="I20" s="117" t="s">
        <v>25</v>
      </c>
      <c r="J20" s="116"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6" t="s">
        <v>21</v>
      </c>
      <c r="F21" s="34"/>
      <c r="G21" s="34"/>
      <c r="H21" s="34"/>
      <c r="I21" s="117" t="s">
        <v>28</v>
      </c>
      <c r="J21" s="116"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4" t="s">
        <v>34</v>
      </c>
      <c r="E23" s="34"/>
      <c r="F23" s="34"/>
      <c r="G23" s="34"/>
      <c r="H23" s="34"/>
      <c r="I23" s="117" t="s">
        <v>25</v>
      </c>
      <c r="J23" s="116"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6" t="s">
        <v>21</v>
      </c>
      <c r="F24" s="34"/>
      <c r="G24" s="34"/>
      <c r="H24" s="34"/>
      <c r="I24" s="117" t="s">
        <v>28</v>
      </c>
      <c r="J24" s="116"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4" t="s">
        <v>35</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customHeight="1">
      <c r="A27" s="119"/>
      <c r="B27" s="120"/>
      <c r="C27" s="119"/>
      <c r="D27" s="119"/>
      <c r="E27" s="317" t="s">
        <v>1</v>
      </c>
      <c r="F27" s="317"/>
      <c r="G27" s="317"/>
      <c r="H27" s="317"/>
      <c r="I27" s="121"/>
      <c r="J27" s="119"/>
      <c r="K27" s="119"/>
      <c r="L27" s="122"/>
      <c r="S27" s="119"/>
      <c r="T27" s="119"/>
      <c r="U27" s="119"/>
      <c r="V27" s="119"/>
      <c r="W27" s="119"/>
      <c r="X27" s="119"/>
      <c r="Y27" s="119"/>
      <c r="Z27" s="119"/>
      <c r="AA27" s="119"/>
      <c r="AB27" s="119"/>
      <c r="AC27" s="119"/>
      <c r="AD27" s="119"/>
      <c r="AE27" s="119"/>
    </row>
    <row r="28" spans="1:31" s="2" customFormat="1" ht="6.95"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customHeight="1">
      <c r="A30" s="34"/>
      <c r="B30" s="39"/>
      <c r="C30" s="34"/>
      <c r="D30" s="125" t="s">
        <v>36</v>
      </c>
      <c r="E30" s="34"/>
      <c r="F30" s="34"/>
      <c r="G30" s="34"/>
      <c r="H30" s="34"/>
      <c r="I30" s="115"/>
      <c r="J30" s="126">
        <f>ROUND(J121,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7" t="s">
        <v>38</v>
      </c>
      <c r="G32" s="34"/>
      <c r="H32" s="34"/>
      <c r="I32" s="128" t="s">
        <v>37</v>
      </c>
      <c r="J32" s="127" t="s">
        <v>39</v>
      </c>
      <c r="K32" s="34"/>
      <c r="L32" s="51"/>
      <c r="S32" s="34"/>
      <c r="T32" s="34"/>
      <c r="U32" s="34"/>
      <c r="V32" s="34"/>
      <c r="W32" s="34"/>
      <c r="X32" s="34"/>
      <c r="Y32" s="34"/>
      <c r="Z32" s="34"/>
      <c r="AA32" s="34"/>
      <c r="AB32" s="34"/>
      <c r="AC32" s="34"/>
      <c r="AD32" s="34"/>
      <c r="AE32" s="34"/>
    </row>
    <row r="33" spans="1:31" s="2" customFormat="1" ht="14.45" customHeight="1">
      <c r="A33" s="34"/>
      <c r="B33" s="39"/>
      <c r="C33" s="34"/>
      <c r="D33" s="129" t="s">
        <v>40</v>
      </c>
      <c r="E33" s="114" t="s">
        <v>41</v>
      </c>
      <c r="F33" s="130">
        <f>ROUND((SUM(BE121:BE222)),  2)</f>
        <v>0</v>
      </c>
      <c r="G33" s="34"/>
      <c r="H33" s="34"/>
      <c r="I33" s="131">
        <v>0.21</v>
      </c>
      <c r="J33" s="130">
        <f>ROUND(((SUM(BE121:BE222))*I33),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4" t="s">
        <v>42</v>
      </c>
      <c r="F34" s="130">
        <f>ROUND((SUM(BF121:BF222)),  2)</f>
        <v>0</v>
      </c>
      <c r="G34" s="34"/>
      <c r="H34" s="34"/>
      <c r="I34" s="131">
        <v>0.15</v>
      </c>
      <c r="J34" s="130">
        <f>ROUND(((SUM(BF121:BF222))*I34),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43</v>
      </c>
      <c r="F35" s="130">
        <f>ROUND((SUM(BG121:BG222)),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44</v>
      </c>
      <c r="F36" s="130">
        <f>ROUND((SUM(BH121:BH222)),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45</v>
      </c>
      <c r="F37" s="130">
        <f>ROUND((SUM(BI121:BI222)),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customHeight="1">
      <c r="A39" s="34"/>
      <c r="B39" s="39"/>
      <c r="C39" s="132"/>
      <c r="D39" s="133" t="s">
        <v>46</v>
      </c>
      <c r="E39" s="134"/>
      <c r="F39" s="134"/>
      <c r="G39" s="135" t="s">
        <v>47</v>
      </c>
      <c r="H39" s="136" t="s">
        <v>48</v>
      </c>
      <c r="I39" s="137"/>
      <c r="J39" s="138">
        <f>SUM(J30:J37)</f>
        <v>0</v>
      </c>
      <c r="K39" s="139"/>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customHeight="1">
      <c r="B41" s="20"/>
      <c r="I41" s="108"/>
      <c r="L41" s="20"/>
    </row>
    <row r="42" spans="1:31" s="1" customFormat="1" ht="14.45" customHeight="1">
      <c r="B42" s="20"/>
      <c r="I42" s="108"/>
      <c r="L42" s="20"/>
    </row>
    <row r="43" spans="1:31" s="1" customFormat="1" ht="14.45" customHeight="1">
      <c r="B43" s="20"/>
      <c r="I43" s="108"/>
      <c r="L43" s="20"/>
    </row>
    <row r="44" spans="1:31" s="1" customFormat="1" ht="14.45" customHeight="1">
      <c r="B44" s="20"/>
      <c r="I44" s="108"/>
      <c r="L44" s="20"/>
    </row>
    <row r="45" spans="1:31" s="1" customFormat="1" ht="14.45" customHeight="1">
      <c r="B45" s="20"/>
      <c r="I45" s="108"/>
      <c r="L45" s="20"/>
    </row>
    <row r="46" spans="1:31" s="1" customFormat="1" ht="14.45" customHeight="1">
      <c r="B46" s="20"/>
      <c r="I46" s="108"/>
      <c r="L46" s="20"/>
    </row>
    <row r="47" spans="1:31" s="1" customFormat="1" ht="14.45" customHeight="1">
      <c r="B47" s="20"/>
      <c r="I47" s="108"/>
      <c r="L47" s="20"/>
    </row>
    <row r="48" spans="1:31" s="1" customFormat="1" ht="14.45" customHeight="1">
      <c r="B48" s="20"/>
      <c r="I48" s="108"/>
      <c r="L48" s="20"/>
    </row>
    <row r="49" spans="1:31" s="1" customFormat="1" ht="14.45" customHeight="1">
      <c r="B49" s="20"/>
      <c r="I49" s="108"/>
      <c r="L49" s="20"/>
    </row>
    <row r="50" spans="1:31" s="2" customFormat="1" ht="14.45" customHeight="1">
      <c r="B50" s="51"/>
      <c r="D50" s="140" t="s">
        <v>49</v>
      </c>
      <c r="E50" s="141"/>
      <c r="F50" s="141"/>
      <c r="G50" s="140" t="s">
        <v>50</v>
      </c>
      <c r="H50" s="141"/>
      <c r="I50" s="142"/>
      <c r="J50" s="141"/>
      <c r="K50" s="141"/>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3" t="s">
        <v>51</v>
      </c>
      <c r="E61" s="144"/>
      <c r="F61" s="145" t="s">
        <v>52</v>
      </c>
      <c r="G61" s="143" t="s">
        <v>51</v>
      </c>
      <c r="H61" s="144"/>
      <c r="I61" s="146"/>
      <c r="J61" s="147" t="s">
        <v>52</v>
      </c>
      <c r="K61" s="144"/>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40" t="s">
        <v>53</v>
      </c>
      <c r="E65" s="148"/>
      <c r="F65" s="148"/>
      <c r="G65" s="140" t="s">
        <v>54</v>
      </c>
      <c r="H65" s="148"/>
      <c r="I65" s="149"/>
      <c r="J65" s="148"/>
      <c r="K65" s="14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3" t="s">
        <v>51</v>
      </c>
      <c r="E76" s="144"/>
      <c r="F76" s="145" t="s">
        <v>52</v>
      </c>
      <c r="G76" s="143" t="s">
        <v>51</v>
      </c>
      <c r="H76" s="144"/>
      <c r="I76" s="146"/>
      <c r="J76" s="147" t="s">
        <v>52</v>
      </c>
      <c r="K76" s="144"/>
      <c r="L76" s="51"/>
      <c r="S76" s="34"/>
      <c r="T76" s="34"/>
      <c r="U76" s="34"/>
      <c r="V76" s="34"/>
      <c r="W76" s="34"/>
      <c r="X76" s="34"/>
      <c r="Y76" s="34"/>
      <c r="Z76" s="34"/>
      <c r="AA76" s="34"/>
      <c r="AB76" s="34"/>
      <c r="AC76" s="34"/>
      <c r="AD76" s="34"/>
      <c r="AE76" s="34"/>
    </row>
    <row r="77" spans="1:31" s="2" customFormat="1" ht="14.45"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81" spans="1:47" s="2" customFormat="1" ht="6.95"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customHeight="1">
      <c r="A82" s="34"/>
      <c r="B82" s="35"/>
      <c r="C82" s="23" t="s">
        <v>102</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23.25" customHeight="1">
      <c r="A85" s="34"/>
      <c r="B85" s="35"/>
      <c r="C85" s="36"/>
      <c r="D85" s="36"/>
      <c r="E85" s="318" t="str">
        <f>E7</f>
        <v>BrnoKounicova26 - Umístění klimatizačních jednotek na pracoviště I etapa</v>
      </c>
      <c r="F85" s="319"/>
      <c r="G85" s="319"/>
      <c r="H85" s="319"/>
      <c r="I85" s="115"/>
      <c r="J85" s="36"/>
      <c r="K85" s="36"/>
      <c r="L85" s="51"/>
      <c r="S85" s="34"/>
      <c r="T85" s="34"/>
      <c r="U85" s="34"/>
      <c r="V85" s="34"/>
      <c r="W85" s="34"/>
      <c r="X85" s="34"/>
      <c r="Y85" s="34"/>
      <c r="Z85" s="34"/>
      <c r="AA85" s="34"/>
      <c r="AB85" s="34"/>
      <c r="AC85" s="34"/>
      <c r="AD85" s="34"/>
      <c r="AE85" s="34"/>
    </row>
    <row r="86" spans="1:47" s="2" customFormat="1" ht="12" customHeight="1">
      <c r="A86" s="34"/>
      <c r="B86" s="35"/>
      <c r="C86" s="29" t="s">
        <v>100</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70" t="str">
        <f>E9</f>
        <v>02 - VZT a klimatizace</v>
      </c>
      <c r="F87" s="320"/>
      <c r="G87" s="320"/>
      <c r="H87" s="320"/>
      <c r="I87" s="115"/>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117" t="s">
        <v>22</v>
      </c>
      <c r="J89" s="66" t="str">
        <f>IF(J12="","",J12)</f>
        <v>19. 6. 2020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železnic,státní organizace</v>
      </c>
      <c r="G91" s="36"/>
      <c r="H91" s="36"/>
      <c r="I91" s="117"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117" t="s">
        <v>34</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customHeight="1">
      <c r="A94" s="34"/>
      <c r="B94" s="35"/>
      <c r="C94" s="156" t="s">
        <v>103</v>
      </c>
      <c r="D94" s="157"/>
      <c r="E94" s="157"/>
      <c r="F94" s="157"/>
      <c r="G94" s="157"/>
      <c r="H94" s="157"/>
      <c r="I94" s="158"/>
      <c r="J94" s="159" t="s">
        <v>104</v>
      </c>
      <c r="K94" s="157"/>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customHeight="1">
      <c r="A96" s="34"/>
      <c r="B96" s="35"/>
      <c r="C96" s="160" t="s">
        <v>105</v>
      </c>
      <c r="D96" s="36"/>
      <c r="E96" s="36"/>
      <c r="F96" s="36"/>
      <c r="G96" s="36"/>
      <c r="H96" s="36"/>
      <c r="I96" s="115"/>
      <c r="J96" s="84">
        <f>J121</f>
        <v>0</v>
      </c>
      <c r="K96" s="36"/>
      <c r="L96" s="51"/>
      <c r="S96" s="34"/>
      <c r="T96" s="34"/>
      <c r="U96" s="34"/>
      <c r="V96" s="34"/>
      <c r="W96" s="34"/>
      <c r="X96" s="34"/>
      <c r="Y96" s="34"/>
      <c r="Z96" s="34"/>
      <c r="AA96" s="34"/>
      <c r="AB96" s="34"/>
      <c r="AC96" s="34"/>
      <c r="AD96" s="34"/>
      <c r="AE96" s="34"/>
      <c r="AU96" s="17" t="s">
        <v>106</v>
      </c>
    </row>
    <row r="97" spans="1:31" s="9" customFormat="1" ht="24.95" customHeight="1">
      <c r="B97" s="161"/>
      <c r="C97" s="162"/>
      <c r="D97" s="163" t="s">
        <v>113</v>
      </c>
      <c r="E97" s="164"/>
      <c r="F97" s="164"/>
      <c r="G97" s="164"/>
      <c r="H97" s="164"/>
      <c r="I97" s="165"/>
      <c r="J97" s="166">
        <f>J122</f>
        <v>0</v>
      </c>
      <c r="K97" s="162"/>
      <c r="L97" s="167"/>
    </row>
    <row r="98" spans="1:31" s="10" customFormat="1" ht="19.899999999999999" customHeight="1">
      <c r="B98" s="168"/>
      <c r="C98" s="169"/>
      <c r="D98" s="170" t="s">
        <v>309</v>
      </c>
      <c r="E98" s="171"/>
      <c r="F98" s="171"/>
      <c r="G98" s="171"/>
      <c r="H98" s="171"/>
      <c r="I98" s="172"/>
      <c r="J98" s="173">
        <f>J123</f>
        <v>0</v>
      </c>
      <c r="K98" s="169"/>
      <c r="L98" s="174"/>
    </row>
    <row r="99" spans="1:31" s="10" customFormat="1" ht="19.899999999999999" customHeight="1">
      <c r="B99" s="168"/>
      <c r="C99" s="169"/>
      <c r="D99" s="170" t="s">
        <v>116</v>
      </c>
      <c r="E99" s="171"/>
      <c r="F99" s="171"/>
      <c r="G99" s="171"/>
      <c r="H99" s="171"/>
      <c r="I99" s="172"/>
      <c r="J99" s="173">
        <f>J201</f>
        <v>0</v>
      </c>
      <c r="K99" s="169"/>
      <c r="L99" s="174"/>
    </row>
    <row r="100" spans="1:31" s="9" customFormat="1" ht="24.95" customHeight="1">
      <c r="B100" s="161"/>
      <c r="C100" s="162"/>
      <c r="D100" s="163" t="s">
        <v>310</v>
      </c>
      <c r="E100" s="164"/>
      <c r="F100" s="164"/>
      <c r="G100" s="164"/>
      <c r="H100" s="164"/>
      <c r="I100" s="165"/>
      <c r="J100" s="166">
        <f>J209</f>
        <v>0</v>
      </c>
      <c r="K100" s="162"/>
      <c r="L100" s="167"/>
    </row>
    <row r="101" spans="1:31" s="10" customFormat="1" ht="19.899999999999999" customHeight="1">
      <c r="B101" s="168"/>
      <c r="C101" s="169"/>
      <c r="D101" s="170" t="s">
        <v>311</v>
      </c>
      <c r="E101" s="171"/>
      <c r="F101" s="171"/>
      <c r="G101" s="171"/>
      <c r="H101" s="171"/>
      <c r="I101" s="172"/>
      <c r="J101" s="173">
        <f>J210</f>
        <v>0</v>
      </c>
      <c r="K101" s="169"/>
      <c r="L101" s="174"/>
    </row>
    <row r="102" spans="1:31" s="2" customFormat="1" ht="21.75" customHeight="1">
      <c r="A102" s="34"/>
      <c r="B102" s="35"/>
      <c r="C102" s="36"/>
      <c r="D102" s="36"/>
      <c r="E102" s="36"/>
      <c r="F102" s="36"/>
      <c r="G102" s="36"/>
      <c r="H102" s="36"/>
      <c r="I102" s="115"/>
      <c r="J102" s="36"/>
      <c r="K102" s="36"/>
      <c r="L102" s="51"/>
      <c r="S102" s="34"/>
      <c r="T102" s="34"/>
      <c r="U102" s="34"/>
      <c r="V102" s="34"/>
      <c r="W102" s="34"/>
      <c r="X102" s="34"/>
      <c r="Y102" s="34"/>
      <c r="Z102" s="34"/>
      <c r="AA102" s="34"/>
      <c r="AB102" s="34"/>
      <c r="AC102" s="34"/>
      <c r="AD102" s="34"/>
      <c r="AE102" s="34"/>
    </row>
    <row r="103" spans="1:31" s="2" customFormat="1" ht="6.95" customHeight="1">
      <c r="A103" s="34"/>
      <c r="B103" s="54"/>
      <c r="C103" s="55"/>
      <c r="D103" s="55"/>
      <c r="E103" s="55"/>
      <c r="F103" s="55"/>
      <c r="G103" s="55"/>
      <c r="H103" s="55"/>
      <c r="I103" s="152"/>
      <c r="J103" s="55"/>
      <c r="K103" s="55"/>
      <c r="L103" s="51"/>
      <c r="S103" s="34"/>
      <c r="T103" s="34"/>
      <c r="U103" s="34"/>
      <c r="V103" s="34"/>
      <c r="W103" s="34"/>
      <c r="X103" s="34"/>
      <c r="Y103" s="34"/>
      <c r="Z103" s="34"/>
      <c r="AA103" s="34"/>
      <c r="AB103" s="34"/>
      <c r="AC103" s="34"/>
      <c r="AD103" s="34"/>
      <c r="AE103" s="34"/>
    </row>
    <row r="107" spans="1:31" s="2" customFormat="1" ht="6.95" customHeight="1">
      <c r="A107" s="34"/>
      <c r="B107" s="56"/>
      <c r="C107" s="57"/>
      <c r="D107" s="57"/>
      <c r="E107" s="57"/>
      <c r="F107" s="57"/>
      <c r="G107" s="57"/>
      <c r="H107" s="57"/>
      <c r="I107" s="155"/>
      <c r="J107" s="57"/>
      <c r="K107" s="57"/>
      <c r="L107" s="51"/>
      <c r="S107" s="34"/>
      <c r="T107" s="34"/>
      <c r="U107" s="34"/>
      <c r="V107" s="34"/>
      <c r="W107" s="34"/>
      <c r="X107" s="34"/>
      <c r="Y107" s="34"/>
      <c r="Z107" s="34"/>
      <c r="AA107" s="34"/>
      <c r="AB107" s="34"/>
      <c r="AC107" s="34"/>
      <c r="AD107" s="34"/>
      <c r="AE107" s="34"/>
    </row>
    <row r="108" spans="1:31" s="2" customFormat="1" ht="24.95" customHeight="1">
      <c r="A108" s="34"/>
      <c r="B108" s="35"/>
      <c r="C108" s="23" t="s">
        <v>119</v>
      </c>
      <c r="D108" s="36"/>
      <c r="E108" s="36"/>
      <c r="F108" s="36"/>
      <c r="G108" s="36"/>
      <c r="H108" s="36"/>
      <c r="I108" s="115"/>
      <c r="J108" s="36"/>
      <c r="K108" s="36"/>
      <c r="L108" s="51"/>
      <c r="S108" s="34"/>
      <c r="T108" s="34"/>
      <c r="U108" s="34"/>
      <c r="V108" s="34"/>
      <c r="W108" s="34"/>
      <c r="X108" s="34"/>
      <c r="Y108" s="34"/>
      <c r="Z108" s="34"/>
      <c r="AA108" s="34"/>
      <c r="AB108" s="34"/>
      <c r="AC108" s="34"/>
      <c r="AD108" s="34"/>
      <c r="AE108" s="34"/>
    </row>
    <row r="109" spans="1:31" s="2" customFormat="1" ht="6.95" customHeight="1">
      <c r="A109" s="34"/>
      <c r="B109" s="35"/>
      <c r="C109" s="36"/>
      <c r="D109" s="36"/>
      <c r="E109" s="36"/>
      <c r="F109" s="36"/>
      <c r="G109" s="36"/>
      <c r="H109" s="36"/>
      <c r="I109" s="115"/>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16</v>
      </c>
      <c r="D110" s="36"/>
      <c r="E110" s="36"/>
      <c r="F110" s="36"/>
      <c r="G110" s="36"/>
      <c r="H110" s="36"/>
      <c r="I110" s="115"/>
      <c r="J110" s="36"/>
      <c r="K110" s="36"/>
      <c r="L110" s="51"/>
      <c r="S110" s="34"/>
      <c r="T110" s="34"/>
      <c r="U110" s="34"/>
      <c r="V110" s="34"/>
      <c r="W110" s="34"/>
      <c r="X110" s="34"/>
      <c r="Y110" s="34"/>
      <c r="Z110" s="34"/>
      <c r="AA110" s="34"/>
      <c r="AB110" s="34"/>
      <c r="AC110" s="34"/>
      <c r="AD110" s="34"/>
      <c r="AE110" s="34"/>
    </row>
    <row r="111" spans="1:31" s="2" customFormat="1" ht="23.25" customHeight="1">
      <c r="A111" s="34"/>
      <c r="B111" s="35"/>
      <c r="C111" s="36"/>
      <c r="D111" s="36"/>
      <c r="E111" s="318" t="str">
        <f>E7</f>
        <v>BrnoKounicova26 - Umístění klimatizačních jednotek na pracoviště I etapa</v>
      </c>
      <c r="F111" s="319"/>
      <c r="G111" s="319"/>
      <c r="H111" s="319"/>
      <c r="I111" s="115"/>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100</v>
      </c>
      <c r="D112" s="36"/>
      <c r="E112" s="36"/>
      <c r="F112" s="36"/>
      <c r="G112" s="36"/>
      <c r="H112" s="36"/>
      <c r="I112" s="115"/>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270" t="str">
        <f>E9</f>
        <v>02 - VZT a klimatizace</v>
      </c>
      <c r="F113" s="320"/>
      <c r="G113" s="320"/>
      <c r="H113" s="320"/>
      <c r="I113" s="115"/>
      <c r="J113" s="36"/>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115"/>
      <c r="J114" s="36"/>
      <c r="K114" s="36"/>
      <c r="L114" s="51"/>
      <c r="S114" s="34"/>
      <c r="T114" s="34"/>
      <c r="U114" s="34"/>
      <c r="V114" s="34"/>
      <c r="W114" s="34"/>
      <c r="X114" s="34"/>
      <c r="Y114" s="34"/>
      <c r="Z114" s="34"/>
      <c r="AA114" s="34"/>
      <c r="AB114" s="34"/>
      <c r="AC114" s="34"/>
      <c r="AD114" s="34"/>
      <c r="AE114" s="34"/>
    </row>
    <row r="115" spans="1:65" s="2" customFormat="1" ht="12" customHeight="1">
      <c r="A115" s="34"/>
      <c r="B115" s="35"/>
      <c r="C115" s="29" t="s">
        <v>20</v>
      </c>
      <c r="D115" s="36"/>
      <c r="E115" s="36"/>
      <c r="F115" s="27" t="str">
        <f>F12</f>
        <v xml:space="preserve"> </v>
      </c>
      <c r="G115" s="36"/>
      <c r="H115" s="36"/>
      <c r="I115" s="117" t="s">
        <v>22</v>
      </c>
      <c r="J115" s="66" t="str">
        <f>IF(J12="","",J12)</f>
        <v>19. 6. 2020</v>
      </c>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115"/>
      <c r="J116" s="36"/>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24</v>
      </c>
      <c r="D117" s="36"/>
      <c r="E117" s="36"/>
      <c r="F117" s="27" t="str">
        <f>E15</f>
        <v>Správa železnic,státní organizace</v>
      </c>
      <c r="G117" s="36"/>
      <c r="H117" s="36"/>
      <c r="I117" s="117" t="s">
        <v>32</v>
      </c>
      <c r="J117" s="32" t="str">
        <f>E21</f>
        <v xml:space="preserve"> </v>
      </c>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30</v>
      </c>
      <c r="D118" s="36"/>
      <c r="E118" s="36"/>
      <c r="F118" s="27" t="str">
        <f>IF(E18="","",E18)</f>
        <v>Vyplň údaj</v>
      </c>
      <c r="G118" s="36"/>
      <c r="H118" s="36"/>
      <c r="I118" s="117" t="s">
        <v>34</v>
      </c>
      <c r="J118" s="32" t="str">
        <f>E24</f>
        <v xml:space="preserve"> </v>
      </c>
      <c r="K118" s="36"/>
      <c r="L118" s="51"/>
      <c r="S118" s="34"/>
      <c r="T118" s="34"/>
      <c r="U118" s="34"/>
      <c r="V118" s="34"/>
      <c r="W118" s="34"/>
      <c r="X118" s="34"/>
      <c r="Y118" s="34"/>
      <c r="Z118" s="34"/>
      <c r="AA118" s="34"/>
      <c r="AB118" s="34"/>
      <c r="AC118" s="34"/>
      <c r="AD118" s="34"/>
      <c r="AE118" s="34"/>
    </row>
    <row r="119" spans="1:65" s="2" customFormat="1" ht="10.35" customHeight="1">
      <c r="A119" s="34"/>
      <c r="B119" s="35"/>
      <c r="C119" s="36"/>
      <c r="D119" s="36"/>
      <c r="E119" s="36"/>
      <c r="F119" s="36"/>
      <c r="G119" s="36"/>
      <c r="H119" s="36"/>
      <c r="I119" s="115"/>
      <c r="J119" s="36"/>
      <c r="K119" s="36"/>
      <c r="L119" s="51"/>
      <c r="S119" s="34"/>
      <c r="T119" s="34"/>
      <c r="U119" s="34"/>
      <c r="V119" s="34"/>
      <c r="W119" s="34"/>
      <c r="X119" s="34"/>
      <c r="Y119" s="34"/>
      <c r="Z119" s="34"/>
      <c r="AA119" s="34"/>
      <c r="AB119" s="34"/>
      <c r="AC119" s="34"/>
      <c r="AD119" s="34"/>
      <c r="AE119" s="34"/>
    </row>
    <row r="120" spans="1:65" s="11" customFormat="1" ht="29.25" customHeight="1">
      <c r="A120" s="175"/>
      <c r="B120" s="176"/>
      <c r="C120" s="177" t="s">
        <v>120</v>
      </c>
      <c r="D120" s="178" t="s">
        <v>61</v>
      </c>
      <c r="E120" s="178" t="s">
        <v>57</v>
      </c>
      <c r="F120" s="178" t="s">
        <v>58</v>
      </c>
      <c r="G120" s="178" t="s">
        <v>121</v>
      </c>
      <c r="H120" s="178" t="s">
        <v>122</v>
      </c>
      <c r="I120" s="179" t="s">
        <v>123</v>
      </c>
      <c r="J120" s="178" t="s">
        <v>104</v>
      </c>
      <c r="K120" s="180" t="s">
        <v>124</v>
      </c>
      <c r="L120" s="181"/>
      <c r="M120" s="75" t="s">
        <v>1</v>
      </c>
      <c r="N120" s="76" t="s">
        <v>40</v>
      </c>
      <c r="O120" s="76" t="s">
        <v>125</v>
      </c>
      <c r="P120" s="76" t="s">
        <v>126</v>
      </c>
      <c r="Q120" s="76" t="s">
        <v>127</v>
      </c>
      <c r="R120" s="76" t="s">
        <v>128</v>
      </c>
      <c r="S120" s="76" t="s">
        <v>129</v>
      </c>
      <c r="T120" s="77" t="s">
        <v>130</v>
      </c>
      <c r="U120" s="175"/>
      <c r="V120" s="175"/>
      <c r="W120" s="175"/>
      <c r="X120" s="175"/>
      <c r="Y120" s="175"/>
      <c r="Z120" s="175"/>
      <c r="AA120" s="175"/>
      <c r="AB120" s="175"/>
      <c r="AC120" s="175"/>
      <c r="AD120" s="175"/>
      <c r="AE120" s="175"/>
    </row>
    <row r="121" spans="1:65" s="2" customFormat="1" ht="22.9" customHeight="1">
      <c r="A121" s="34"/>
      <c r="B121" s="35"/>
      <c r="C121" s="82" t="s">
        <v>131</v>
      </c>
      <c r="D121" s="36"/>
      <c r="E121" s="36"/>
      <c r="F121" s="36"/>
      <c r="G121" s="36"/>
      <c r="H121" s="36"/>
      <c r="I121" s="115"/>
      <c r="J121" s="182">
        <f>BK121</f>
        <v>0</v>
      </c>
      <c r="K121" s="36"/>
      <c r="L121" s="39"/>
      <c r="M121" s="78"/>
      <c r="N121" s="183"/>
      <c r="O121" s="79"/>
      <c r="P121" s="184">
        <f>P122+P209</f>
        <v>0</v>
      </c>
      <c r="Q121" s="79"/>
      <c r="R121" s="184">
        <f>R122+R209</f>
        <v>0</v>
      </c>
      <c r="S121" s="79"/>
      <c r="T121" s="185">
        <f>T122+T209</f>
        <v>0</v>
      </c>
      <c r="U121" s="34"/>
      <c r="V121" s="34"/>
      <c r="W121" s="34"/>
      <c r="X121" s="34"/>
      <c r="Y121" s="34"/>
      <c r="Z121" s="34"/>
      <c r="AA121" s="34"/>
      <c r="AB121" s="34"/>
      <c r="AC121" s="34"/>
      <c r="AD121" s="34"/>
      <c r="AE121" s="34"/>
      <c r="AT121" s="17" t="s">
        <v>75</v>
      </c>
      <c r="AU121" s="17" t="s">
        <v>106</v>
      </c>
      <c r="BK121" s="186">
        <f>BK122+BK209</f>
        <v>0</v>
      </c>
    </row>
    <row r="122" spans="1:65" s="12" customFormat="1" ht="25.9" customHeight="1">
      <c r="B122" s="187"/>
      <c r="C122" s="188"/>
      <c r="D122" s="189" t="s">
        <v>75</v>
      </c>
      <c r="E122" s="190" t="s">
        <v>241</v>
      </c>
      <c r="F122" s="190" t="s">
        <v>242</v>
      </c>
      <c r="G122" s="188"/>
      <c r="H122" s="188"/>
      <c r="I122" s="191"/>
      <c r="J122" s="192">
        <f>BK122</f>
        <v>0</v>
      </c>
      <c r="K122" s="188"/>
      <c r="L122" s="193"/>
      <c r="M122" s="194"/>
      <c r="N122" s="195"/>
      <c r="O122" s="195"/>
      <c r="P122" s="196">
        <f>P123+P201</f>
        <v>0</v>
      </c>
      <c r="Q122" s="195"/>
      <c r="R122" s="196">
        <f>R123+R201</f>
        <v>0</v>
      </c>
      <c r="S122" s="195"/>
      <c r="T122" s="197">
        <f>T123+T201</f>
        <v>0</v>
      </c>
      <c r="AR122" s="198" t="s">
        <v>86</v>
      </c>
      <c r="AT122" s="199" t="s">
        <v>75</v>
      </c>
      <c r="AU122" s="199" t="s">
        <v>76</v>
      </c>
      <c r="AY122" s="198" t="s">
        <v>134</v>
      </c>
      <c r="BK122" s="200">
        <f>BK123+BK201</f>
        <v>0</v>
      </c>
    </row>
    <row r="123" spans="1:65" s="12" customFormat="1" ht="22.9" customHeight="1">
      <c r="B123" s="187"/>
      <c r="C123" s="188"/>
      <c r="D123" s="189" t="s">
        <v>75</v>
      </c>
      <c r="E123" s="201" t="s">
        <v>312</v>
      </c>
      <c r="F123" s="201" t="s">
        <v>313</v>
      </c>
      <c r="G123" s="188"/>
      <c r="H123" s="188"/>
      <c r="I123" s="191"/>
      <c r="J123" s="202">
        <f>BK123</f>
        <v>0</v>
      </c>
      <c r="K123" s="188"/>
      <c r="L123" s="193"/>
      <c r="M123" s="194"/>
      <c r="N123" s="195"/>
      <c r="O123" s="195"/>
      <c r="P123" s="196">
        <f>SUM(P124:P200)</f>
        <v>0</v>
      </c>
      <c r="Q123" s="195"/>
      <c r="R123" s="196">
        <f>SUM(R124:R200)</f>
        <v>0</v>
      </c>
      <c r="S123" s="195"/>
      <c r="T123" s="197">
        <f>SUM(T124:T200)</f>
        <v>0</v>
      </c>
      <c r="AR123" s="198" t="s">
        <v>86</v>
      </c>
      <c r="AT123" s="199" t="s">
        <v>75</v>
      </c>
      <c r="AU123" s="199" t="s">
        <v>84</v>
      </c>
      <c r="AY123" s="198" t="s">
        <v>134</v>
      </c>
      <c r="BK123" s="200">
        <f>SUM(BK124:BK200)</f>
        <v>0</v>
      </c>
    </row>
    <row r="124" spans="1:65" s="2" customFormat="1" ht="16.5" customHeight="1">
      <c r="A124" s="34"/>
      <c r="B124" s="35"/>
      <c r="C124" s="203" t="s">
        <v>84</v>
      </c>
      <c r="D124" s="203" t="s">
        <v>136</v>
      </c>
      <c r="E124" s="204" t="s">
        <v>314</v>
      </c>
      <c r="F124" s="205" t="s">
        <v>315</v>
      </c>
      <c r="G124" s="206" t="s">
        <v>316</v>
      </c>
      <c r="H124" s="207">
        <v>37</v>
      </c>
      <c r="I124" s="208"/>
      <c r="J124" s="209">
        <f>ROUND(I124*H124,2)</f>
        <v>0</v>
      </c>
      <c r="K124" s="205" t="s">
        <v>1</v>
      </c>
      <c r="L124" s="39"/>
      <c r="M124" s="210" t="s">
        <v>1</v>
      </c>
      <c r="N124" s="211" t="s">
        <v>41</v>
      </c>
      <c r="O124" s="71"/>
      <c r="P124" s="212">
        <f>O124*H124</f>
        <v>0</v>
      </c>
      <c r="Q124" s="212">
        <v>0</v>
      </c>
      <c r="R124" s="212">
        <f>Q124*H124</f>
        <v>0</v>
      </c>
      <c r="S124" s="212">
        <v>0</v>
      </c>
      <c r="T124" s="213">
        <f>S124*H124</f>
        <v>0</v>
      </c>
      <c r="U124" s="34"/>
      <c r="V124" s="34"/>
      <c r="W124" s="34"/>
      <c r="X124" s="34"/>
      <c r="Y124" s="34"/>
      <c r="Z124" s="34"/>
      <c r="AA124" s="34"/>
      <c r="AB124" s="34"/>
      <c r="AC124" s="34"/>
      <c r="AD124" s="34"/>
      <c r="AE124" s="34"/>
      <c r="AR124" s="214" t="s">
        <v>225</v>
      </c>
      <c r="AT124" s="214" t="s">
        <v>136</v>
      </c>
      <c r="AU124" s="214" t="s">
        <v>86</v>
      </c>
      <c r="AY124" s="17" t="s">
        <v>134</v>
      </c>
      <c r="BE124" s="215">
        <f>IF(N124="základní",J124,0)</f>
        <v>0</v>
      </c>
      <c r="BF124" s="215">
        <f>IF(N124="snížená",J124,0)</f>
        <v>0</v>
      </c>
      <c r="BG124" s="215">
        <f>IF(N124="zákl. přenesená",J124,0)</f>
        <v>0</v>
      </c>
      <c r="BH124" s="215">
        <f>IF(N124="sníž. přenesená",J124,0)</f>
        <v>0</v>
      </c>
      <c r="BI124" s="215">
        <f>IF(N124="nulová",J124,0)</f>
        <v>0</v>
      </c>
      <c r="BJ124" s="17" t="s">
        <v>84</v>
      </c>
      <c r="BK124" s="215">
        <f>ROUND(I124*H124,2)</f>
        <v>0</v>
      </c>
      <c r="BL124" s="17" t="s">
        <v>225</v>
      </c>
      <c r="BM124" s="214" t="s">
        <v>317</v>
      </c>
    </row>
    <row r="125" spans="1:65" s="2" customFormat="1" ht="11.25">
      <c r="A125" s="34"/>
      <c r="B125" s="35"/>
      <c r="C125" s="36"/>
      <c r="D125" s="216" t="s">
        <v>143</v>
      </c>
      <c r="E125" s="36"/>
      <c r="F125" s="217" t="s">
        <v>315</v>
      </c>
      <c r="G125" s="36"/>
      <c r="H125" s="36"/>
      <c r="I125" s="115"/>
      <c r="J125" s="36"/>
      <c r="K125" s="36"/>
      <c r="L125" s="39"/>
      <c r="M125" s="218"/>
      <c r="N125" s="219"/>
      <c r="O125" s="71"/>
      <c r="P125" s="71"/>
      <c r="Q125" s="71"/>
      <c r="R125" s="71"/>
      <c r="S125" s="71"/>
      <c r="T125" s="72"/>
      <c r="U125" s="34"/>
      <c r="V125" s="34"/>
      <c r="W125" s="34"/>
      <c r="X125" s="34"/>
      <c r="Y125" s="34"/>
      <c r="Z125" s="34"/>
      <c r="AA125" s="34"/>
      <c r="AB125" s="34"/>
      <c r="AC125" s="34"/>
      <c r="AD125" s="34"/>
      <c r="AE125" s="34"/>
      <c r="AT125" s="17" t="s">
        <v>143</v>
      </c>
      <c r="AU125" s="17" t="s">
        <v>86</v>
      </c>
    </row>
    <row r="126" spans="1:65" s="14" customFormat="1" ht="11.25">
      <c r="B126" s="231"/>
      <c r="C126" s="232"/>
      <c r="D126" s="216" t="s">
        <v>146</v>
      </c>
      <c r="E126" s="233" t="s">
        <v>1</v>
      </c>
      <c r="F126" s="234" t="s">
        <v>318</v>
      </c>
      <c r="G126" s="232"/>
      <c r="H126" s="235">
        <v>37</v>
      </c>
      <c r="I126" s="236"/>
      <c r="J126" s="232"/>
      <c r="K126" s="232"/>
      <c r="L126" s="237"/>
      <c r="M126" s="238"/>
      <c r="N126" s="239"/>
      <c r="O126" s="239"/>
      <c r="P126" s="239"/>
      <c r="Q126" s="239"/>
      <c r="R126" s="239"/>
      <c r="S126" s="239"/>
      <c r="T126" s="240"/>
      <c r="AT126" s="241" t="s">
        <v>146</v>
      </c>
      <c r="AU126" s="241" t="s">
        <v>86</v>
      </c>
      <c r="AV126" s="14" t="s">
        <v>86</v>
      </c>
      <c r="AW126" s="14" t="s">
        <v>33</v>
      </c>
      <c r="AX126" s="14" t="s">
        <v>76</v>
      </c>
      <c r="AY126" s="241" t="s">
        <v>134</v>
      </c>
    </row>
    <row r="127" spans="1:65" s="15" customFormat="1" ht="11.25">
      <c r="B127" s="242"/>
      <c r="C127" s="243"/>
      <c r="D127" s="216" t="s">
        <v>146</v>
      </c>
      <c r="E127" s="244" t="s">
        <v>1</v>
      </c>
      <c r="F127" s="245" t="s">
        <v>149</v>
      </c>
      <c r="G127" s="243"/>
      <c r="H127" s="246">
        <v>37</v>
      </c>
      <c r="I127" s="247"/>
      <c r="J127" s="243"/>
      <c r="K127" s="243"/>
      <c r="L127" s="248"/>
      <c r="M127" s="249"/>
      <c r="N127" s="250"/>
      <c r="O127" s="250"/>
      <c r="P127" s="250"/>
      <c r="Q127" s="250"/>
      <c r="R127" s="250"/>
      <c r="S127" s="250"/>
      <c r="T127" s="251"/>
      <c r="AT127" s="252" t="s">
        <v>146</v>
      </c>
      <c r="AU127" s="252" t="s">
        <v>86</v>
      </c>
      <c r="AV127" s="15" t="s">
        <v>141</v>
      </c>
      <c r="AW127" s="15" t="s">
        <v>33</v>
      </c>
      <c r="AX127" s="15" t="s">
        <v>84</v>
      </c>
      <c r="AY127" s="252" t="s">
        <v>134</v>
      </c>
    </row>
    <row r="128" spans="1:65" s="2" customFormat="1" ht="16.5" customHeight="1">
      <c r="A128" s="34"/>
      <c r="B128" s="35"/>
      <c r="C128" s="203" t="s">
        <v>86</v>
      </c>
      <c r="D128" s="203" t="s">
        <v>136</v>
      </c>
      <c r="E128" s="204" t="s">
        <v>319</v>
      </c>
      <c r="F128" s="205" t="s">
        <v>320</v>
      </c>
      <c r="G128" s="206" t="s">
        <v>210</v>
      </c>
      <c r="H128" s="207">
        <v>35</v>
      </c>
      <c r="I128" s="208"/>
      <c r="J128" s="209">
        <f>ROUND(I128*H128,2)</f>
        <v>0</v>
      </c>
      <c r="K128" s="205" t="s">
        <v>1</v>
      </c>
      <c r="L128" s="39"/>
      <c r="M128" s="210" t="s">
        <v>1</v>
      </c>
      <c r="N128" s="211" t="s">
        <v>41</v>
      </c>
      <c r="O128" s="71"/>
      <c r="P128" s="212">
        <f>O128*H128</f>
        <v>0</v>
      </c>
      <c r="Q128" s="212">
        <v>0</v>
      </c>
      <c r="R128" s="212">
        <f>Q128*H128</f>
        <v>0</v>
      </c>
      <c r="S128" s="212">
        <v>0</v>
      </c>
      <c r="T128" s="213">
        <f>S128*H128</f>
        <v>0</v>
      </c>
      <c r="U128" s="34"/>
      <c r="V128" s="34"/>
      <c r="W128" s="34"/>
      <c r="X128" s="34"/>
      <c r="Y128" s="34"/>
      <c r="Z128" s="34"/>
      <c r="AA128" s="34"/>
      <c r="AB128" s="34"/>
      <c r="AC128" s="34"/>
      <c r="AD128" s="34"/>
      <c r="AE128" s="34"/>
      <c r="AR128" s="214" t="s">
        <v>225</v>
      </c>
      <c r="AT128" s="214" t="s">
        <v>136</v>
      </c>
      <c r="AU128" s="214" t="s">
        <v>86</v>
      </c>
      <c r="AY128" s="17" t="s">
        <v>134</v>
      </c>
      <c r="BE128" s="215">
        <f>IF(N128="základní",J128,0)</f>
        <v>0</v>
      </c>
      <c r="BF128" s="215">
        <f>IF(N128="snížená",J128,0)</f>
        <v>0</v>
      </c>
      <c r="BG128" s="215">
        <f>IF(N128="zákl. přenesená",J128,0)</f>
        <v>0</v>
      </c>
      <c r="BH128" s="215">
        <f>IF(N128="sníž. přenesená",J128,0)</f>
        <v>0</v>
      </c>
      <c r="BI128" s="215">
        <f>IF(N128="nulová",J128,0)</f>
        <v>0</v>
      </c>
      <c r="BJ128" s="17" t="s">
        <v>84</v>
      </c>
      <c r="BK128" s="215">
        <f>ROUND(I128*H128,2)</f>
        <v>0</v>
      </c>
      <c r="BL128" s="17" t="s">
        <v>225</v>
      </c>
      <c r="BM128" s="214" t="s">
        <v>321</v>
      </c>
    </row>
    <row r="129" spans="1:65" s="2" customFormat="1" ht="11.25">
      <c r="A129" s="34"/>
      <c r="B129" s="35"/>
      <c r="C129" s="36"/>
      <c r="D129" s="216" t="s">
        <v>143</v>
      </c>
      <c r="E129" s="36"/>
      <c r="F129" s="217" t="s">
        <v>320</v>
      </c>
      <c r="G129" s="36"/>
      <c r="H129" s="36"/>
      <c r="I129" s="115"/>
      <c r="J129" s="36"/>
      <c r="K129" s="36"/>
      <c r="L129" s="39"/>
      <c r="M129" s="218"/>
      <c r="N129" s="219"/>
      <c r="O129" s="71"/>
      <c r="P129" s="71"/>
      <c r="Q129" s="71"/>
      <c r="R129" s="71"/>
      <c r="S129" s="71"/>
      <c r="T129" s="72"/>
      <c r="U129" s="34"/>
      <c r="V129" s="34"/>
      <c r="W129" s="34"/>
      <c r="X129" s="34"/>
      <c r="Y129" s="34"/>
      <c r="Z129" s="34"/>
      <c r="AA129" s="34"/>
      <c r="AB129" s="34"/>
      <c r="AC129" s="34"/>
      <c r="AD129" s="34"/>
      <c r="AE129" s="34"/>
      <c r="AT129" s="17" t="s">
        <v>143</v>
      </c>
      <c r="AU129" s="17" t="s">
        <v>86</v>
      </c>
    </row>
    <row r="130" spans="1:65" s="13" customFormat="1" ht="22.5">
      <c r="B130" s="221"/>
      <c r="C130" s="222"/>
      <c r="D130" s="216" t="s">
        <v>146</v>
      </c>
      <c r="E130" s="223" t="s">
        <v>1</v>
      </c>
      <c r="F130" s="224" t="s">
        <v>322</v>
      </c>
      <c r="G130" s="222"/>
      <c r="H130" s="223" t="s">
        <v>1</v>
      </c>
      <c r="I130" s="225"/>
      <c r="J130" s="222"/>
      <c r="K130" s="222"/>
      <c r="L130" s="226"/>
      <c r="M130" s="227"/>
      <c r="N130" s="228"/>
      <c r="O130" s="228"/>
      <c r="P130" s="228"/>
      <c r="Q130" s="228"/>
      <c r="R130" s="228"/>
      <c r="S130" s="228"/>
      <c r="T130" s="229"/>
      <c r="AT130" s="230" t="s">
        <v>146</v>
      </c>
      <c r="AU130" s="230" t="s">
        <v>86</v>
      </c>
      <c r="AV130" s="13" t="s">
        <v>84</v>
      </c>
      <c r="AW130" s="13" t="s">
        <v>33</v>
      </c>
      <c r="AX130" s="13" t="s">
        <v>76</v>
      </c>
      <c r="AY130" s="230" t="s">
        <v>134</v>
      </c>
    </row>
    <row r="131" spans="1:65" s="14" customFormat="1" ht="11.25">
      <c r="B131" s="231"/>
      <c r="C131" s="232"/>
      <c r="D131" s="216" t="s">
        <v>146</v>
      </c>
      <c r="E131" s="233" t="s">
        <v>1</v>
      </c>
      <c r="F131" s="234" t="s">
        <v>323</v>
      </c>
      <c r="G131" s="232"/>
      <c r="H131" s="235">
        <v>35</v>
      </c>
      <c r="I131" s="236"/>
      <c r="J131" s="232"/>
      <c r="K131" s="232"/>
      <c r="L131" s="237"/>
      <c r="M131" s="238"/>
      <c r="N131" s="239"/>
      <c r="O131" s="239"/>
      <c r="P131" s="239"/>
      <c r="Q131" s="239"/>
      <c r="R131" s="239"/>
      <c r="S131" s="239"/>
      <c r="T131" s="240"/>
      <c r="AT131" s="241" t="s">
        <v>146</v>
      </c>
      <c r="AU131" s="241" t="s">
        <v>86</v>
      </c>
      <c r="AV131" s="14" t="s">
        <v>86</v>
      </c>
      <c r="AW131" s="14" t="s">
        <v>33</v>
      </c>
      <c r="AX131" s="14" t="s">
        <v>76</v>
      </c>
      <c r="AY131" s="241" t="s">
        <v>134</v>
      </c>
    </row>
    <row r="132" spans="1:65" s="15" customFormat="1" ht="11.25">
      <c r="B132" s="242"/>
      <c r="C132" s="243"/>
      <c r="D132" s="216" t="s">
        <v>146</v>
      </c>
      <c r="E132" s="244" t="s">
        <v>1</v>
      </c>
      <c r="F132" s="245" t="s">
        <v>149</v>
      </c>
      <c r="G132" s="243"/>
      <c r="H132" s="246">
        <v>35</v>
      </c>
      <c r="I132" s="247"/>
      <c r="J132" s="243"/>
      <c r="K132" s="243"/>
      <c r="L132" s="248"/>
      <c r="M132" s="249"/>
      <c r="N132" s="250"/>
      <c r="O132" s="250"/>
      <c r="P132" s="250"/>
      <c r="Q132" s="250"/>
      <c r="R132" s="250"/>
      <c r="S132" s="250"/>
      <c r="T132" s="251"/>
      <c r="AT132" s="252" t="s">
        <v>146</v>
      </c>
      <c r="AU132" s="252" t="s">
        <v>86</v>
      </c>
      <c r="AV132" s="15" t="s">
        <v>141</v>
      </c>
      <c r="AW132" s="15" t="s">
        <v>33</v>
      </c>
      <c r="AX132" s="15" t="s">
        <v>84</v>
      </c>
      <c r="AY132" s="252" t="s">
        <v>134</v>
      </c>
    </row>
    <row r="133" spans="1:65" s="2" customFormat="1" ht="16.5" customHeight="1">
      <c r="A133" s="34"/>
      <c r="B133" s="35"/>
      <c r="C133" s="203" t="s">
        <v>154</v>
      </c>
      <c r="D133" s="203" t="s">
        <v>136</v>
      </c>
      <c r="E133" s="204" t="s">
        <v>324</v>
      </c>
      <c r="F133" s="205" t="s">
        <v>325</v>
      </c>
      <c r="G133" s="206" t="s">
        <v>210</v>
      </c>
      <c r="H133" s="207">
        <v>29</v>
      </c>
      <c r="I133" s="208"/>
      <c r="J133" s="209">
        <f>ROUND(I133*H133,2)</f>
        <v>0</v>
      </c>
      <c r="K133" s="205" t="s">
        <v>1</v>
      </c>
      <c r="L133" s="39"/>
      <c r="M133" s="210" t="s">
        <v>1</v>
      </c>
      <c r="N133" s="211" t="s">
        <v>41</v>
      </c>
      <c r="O133" s="71"/>
      <c r="P133" s="212">
        <f>O133*H133</f>
        <v>0</v>
      </c>
      <c r="Q133" s="212">
        <v>0</v>
      </c>
      <c r="R133" s="212">
        <f>Q133*H133</f>
        <v>0</v>
      </c>
      <c r="S133" s="212">
        <v>0</v>
      </c>
      <c r="T133" s="213">
        <f>S133*H133</f>
        <v>0</v>
      </c>
      <c r="U133" s="34"/>
      <c r="V133" s="34"/>
      <c r="W133" s="34"/>
      <c r="X133" s="34"/>
      <c r="Y133" s="34"/>
      <c r="Z133" s="34"/>
      <c r="AA133" s="34"/>
      <c r="AB133" s="34"/>
      <c r="AC133" s="34"/>
      <c r="AD133" s="34"/>
      <c r="AE133" s="34"/>
      <c r="AR133" s="214" t="s">
        <v>225</v>
      </c>
      <c r="AT133" s="214" t="s">
        <v>136</v>
      </c>
      <c r="AU133" s="214" t="s">
        <v>86</v>
      </c>
      <c r="AY133" s="17" t="s">
        <v>134</v>
      </c>
      <c r="BE133" s="215">
        <f>IF(N133="základní",J133,0)</f>
        <v>0</v>
      </c>
      <c r="BF133" s="215">
        <f>IF(N133="snížená",J133,0)</f>
        <v>0</v>
      </c>
      <c r="BG133" s="215">
        <f>IF(N133="zákl. přenesená",J133,0)</f>
        <v>0</v>
      </c>
      <c r="BH133" s="215">
        <f>IF(N133="sníž. přenesená",J133,0)</f>
        <v>0</v>
      </c>
      <c r="BI133" s="215">
        <f>IF(N133="nulová",J133,0)</f>
        <v>0</v>
      </c>
      <c r="BJ133" s="17" t="s">
        <v>84</v>
      </c>
      <c r="BK133" s="215">
        <f>ROUND(I133*H133,2)</f>
        <v>0</v>
      </c>
      <c r="BL133" s="17" t="s">
        <v>225</v>
      </c>
      <c r="BM133" s="214" t="s">
        <v>326</v>
      </c>
    </row>
    <row r="134" spans="1:65" s="2" customFormat="1" ht="11.25">
      <c r="A134" s="34"/>
      <c r="B134" s="35"/>
      <c r="C134" s="36"/>
      <c r="D134" s="216" t="s">
        <v>143</v>
      </c>
      <c r="E134" s="36"/>
      <c r="F134" s="217" t="s">
        <v>325</v>
      </c>
      <c r="G134" s="36"/>
      <c r="H134" s="36"/>
      <c r="I134" s="115"/>
      <c r="J134" s="36"/>
      <c r="K134" s="36"/>
      <c r="L134" s="39"/>
      <c r="M134" s="218"/>
      <c r="N134" s="219"/>
      <c r="O134" s="71"/>
      <c r="P134" s="71"/>
      <c r="Q134" s="71"/>
      <c r="R134" s="71"/>
      <c r="S134" s="71"/>
      <c r="T134" s="72"/>
      <c r="U134" s="34"/>
      <c r="V134" s="34"/>
      <c r="W134" s="34"/>
      <c r="X134" s="34"/>
      <c r="Y134" s="34"/>
      <c r="Z134" s="34"/>
      <c r="AA134" s="34"/>
      <c r="AB134" s="34"/>
      <c r="AC134" s="34"/>
      <c r="AD134" s="34"/>
      <c r="AE134" s="34"/>
      <c r="AT134" s="17" t="s">
        <v>143</v>
      </c>
      <c r="AU134" s="17" t="s">
        <v>86</v>
      </c>
    </row>
    <row r="135" spans="1:65" s="13" customFormat="1" ht="22.5">
      <c r="B135" s="221"/>
      <c r="C135" s="222"/>
      <c r="D135" s="216" t="s">
        <v>146</v>
      </c>
      <c r="E135" s="223" t="s">
        <v>1</v>
      </c>
      <c r="F135" s="224" t="s">
        <v>322</v>
      </c>
      <c r="G135" s="222"/>
      <c r="H135" s="223" t="s">
        <v>1</v>
      </c>
      <c r="I135" s="225"/>
      <c r="J135" s="222"/>
      <c r="K135" s="222"/>
      <c r="L135" s="226"/>
      <c r="M135" s="227"/>
      <c r="N135" s="228"/>
      <c r="O135" s="228"/>
      <c r="P135" s="228"/>
      <c r="Q135" s="228"/>
      <c r="R135" s="228"/>
      <c r="S135" s="228"/>
      <c r="T135" s="229"/>
      <c r="AT135" s="230" t="s">
        <v>146</v>
      </c>
      <c r="AU135" s="230" t="s">
        <v>86</v>
      </c>
      <c r="AV135" s="13" t="s">
        <v>84</v>
      </c>
      <c r="AW135" s="13" t="s">
        <v>33</v>
      </c>
      <c r="AX135" s="13" t="s">
        <v>76</v>
      </c>
      <c r="AY135" s="230" t="s">
        <v>134</v>
      </c>
    </row>
    <row r="136" spans="1:65" s="14" customFormat="1" ht="11.25">
      <c r="B136" s="231"/>
      <c r="C136" s="232"/>
      <c r="D136" s="216" t="s">
        <v>146</v>
      </c>
      <c r="E136" s="233" t="s">
        <v>1</v>
      </c>
      <c r="F136" s="234" t="s">
        <v>300</v>
      </c>
      <c r="G136" s="232"/>
      <c r="H136" s="235">
        <v>29</v>
      </c>
      <c r="I136" s="236"/>
      <c r="J136" s="232"/>
      <c r="K136" s="232"/>
      <c r="L136" s="237"/>
      <c r="M136" s="238"/>
      <c r="N136" s="239"/>
      <c r="O136" s="239"/>
      <c r="P136" s="239"/>
      <c r="Q136" s="239"/>
      <c r="R136" s="239"/>
      <c r="S136" s="239"/>
      <c r="T136" s="240"/>
      <c r="AT136" s="241" t="s">
        <v>146</v>
      </c>
      <c r="AU136" s="241" t="s">
        <v>86</v>
      </c>
      <c r="AV136" s="14" t="s">
        <v>86</v>
      </c>
      <c r="AW136" s="14" t="s">
        <v>33</v>
      </c>
      <c r="AX136" s="14" t="s">
        <v>76</v>
      </c>
      <c r="AY136" s="241" t="s">
        <v>134</v>
      </c>
    </row>
    <row r="137" spans="1:65" s="15" customFormat="1" ht="11.25">
      <c r="B137" s="242"/>
      <c r="C137" s="243"/>
      <c r="D137" s="216" t="s">
        <v>146</v>
      </c>
      <c r="E137" s="244" t="s">
        <v>1</v>
      </c>
      <c r="F137" s="245" t="s">
        <v>149</v>
      </c>
      <c r="G137" s="243"/>
      <c r="H137" s="246">
        <v>29</v>
      </c>
      <c r="I137" s="247"/>
      <c r="J137" s="243"/>
      <c r="K137" s="243"/>
      <c r="L137" s="248"/>
      <c r="M137" s="249"/>
      <c r="N137" s="250"/>
      <c r="O137" s="250"/>
      <c r="P137" s="250"/>
      <c r="Q137" s="250"/>
      <c r="R137" s="250"/>
      <c r="S137" s="250"/>
      <c r="T137" s="251"/>
      <c r="AT137" s="252" t="s">
        <v>146</v>
      </c>
      <c r="AU137" s="252" t="s">
        <v>86</v>
      </c>
      <c r="AV137" s="15" t="s">
        <v>141</v>
      </c>
      <c r="AW137" s="15" t="s">
        <v>33</v>
      </c>
      <c r="AX137" s="15" t="s">
        <v>84</v>
      </c>
      <c r="AY137" s="252" t="s">
        <v>134</v>
      </c>
    </row>
    <row r="138" spans="1:65" s="2" customFormat="1" ht="16.5" customHeight="1">
      <c r="A138" s="34"/>
      <c r="B138" s="35"/>
      <c r="C138" s="203" t="s">
        <v>141</v>
      </c>
      <c r="D138" s="203" t="s">
        <v>136</v>
      </c>
      <c r="E138" s="204" t="s">
        <v>327</v>
      </c>
      <c r="F138" s="205" t="s">
        <v>328</v>
      </c>
      <c r="G138" s="206" t="s">
        <v>210</v>
      </c>
      <c r="H138" s="207">
        <v>34</v>
      </c>
      <c r="I138" s="208"/>
      <c r="J138" s="209">
        <f>ROUND(I138*H138,2)</f>
        <v>0</v>
      </c>
      <c r="K138" s="205" t="s">
        <v>1</v>
      </c>
      <c r="L138" s="39"/>
      <c r="M138" s="210" t="s">
        <v>1</v>
      </c>
      <c r="N138" s="211" t="s">
        <v>41</v>
      </c>
      <c r="O138" s="71"/>
      <c r="P138" s="212">
        <f>O138*H138</f>
        <v>0</v>
      </c>
      <c r="Q138" s="212">
        <v>0</v>
      </c>
      <c r="R138" s="212">
        <f>Q138*H138</f>
        <v>0</v>
      </c>
      <c r="S138" s="212">
        <v>0</v>
      </c>
      <c r="T138" s="213">
        <f>S138*H138</f>
        <v>0</v>
      </c>
      <c r="U138" s="34"/>
      <c r="V138" s="34"/>
      <c r="W138" s="34"/>
      <c r="X138" s="34"/>
      <c r="Y138" s="34"/>
      <c r="Z138" s="34"/>
      <c r="AA138" s="34"/>
      <c r="AB138" s="34"/>
      <c r="AC138" s="34"/>
      <c r="AD138" s="34"/>
      <c r="AE138" s="34"/>
      <c r="AR138" s="214" t="s">
        <v>225</v>
      </c>
      <c r="AT138" s="214" t="s">
        <v>136</v>
      </c>
      <c r="AU138" s="214" t="s">
        <v>86</v>
      </c>
      <c r="AY138" s="17" t="s">
        <v>134</v>
      </c>
      <c r="BE138" s="215">
        <f>IF(N138="základní",J138,0)</f>
        <v>0</v>
      </c>
      <c r="BF138" s="215">
        <f>IF(N138="snížená",J138,0)</f>
        <v>0</v>
      </c>
      <c r="BG138" s="215">
        <f>IF(N138="zákl. přenesená",J138,0)</f>
        <v>0</v>
      </c>
      <c r="BH138" s="215">
        <f>IF(N138="sníž. přenesená",J138,0)</f>
        <v>0</v>
      </c>
      <c r="BI138" s="215">
        <f>IF(N138="nulová",J138,0)</f>
        <v>0</v>
      </c>
      <c r="BJ138" s="17" t="s">
        <v>84</v>
      </c>
      <c r="BK138" s="215">
        <f>ROUND(I138*H138,2)</f>
        <v>0</v>
      </c>
      <c r="BL138" s="17" t="s">
        <v>225</v>
      </c>
      <c r="BM138" s="214" t="s">
        <v>329</v>
      </c>
    </row>
    <row r="139" spans="1:65" s="2" customFormat="1" ht="11.25">
      <c r="A139" s="34"/>
      <c r="B139" s="35"/>
      <c r="C139" s="36"/>
      <c r="D139" s="216" t="s">
        <v>143</v>
      </c>
      <c r="E139" s="36"/>
      <c r="F139" s="217" t="s">
        <v>328</v>
      </c>
      <c r="G139" s="36"/>
      <c r="H139" s="36"/>
      <c r="I139" s="115"/>
      <c r="J139" s="36"/>
      <c r="K139" s="36"/>
      <c r="L139" s="39"/>
      <c r="M139" s="218"/>
      <c r="N139" s="219"/>
      <c r="O139" s="71"/>
      <c r="P139" s="71"/>
      <c r="Q139" s="71"/>
      <c r="R139" s="71"/>
      <c r="S139" s="71"/>
      <c r="T139" s="72"/>
      <c r="U139" s="34"/>
      <c r="V139" s="34"/>
      <c r="W139" s="34"/>
      <c r="X139" s="34"/>
      <c r="Y139" s="34"/>
      <c r="Z139" s="34"/>
      <c r="AA139" s="34"/>
      <c r="AB139" s="34"/>
      <c r="AC139" s="34"/>
      <c r="AD139" s="34"/>
      <c r="AE139" s="34"/>
      <c r="AT139" s="17" t="s">
        <v>143</v>
      </c>
      <c r="AU139" s="17" t="s">
        <v>86</v>
      </c>
    </row>
    <row r="140" spans="1:65" s="13" customFormat="1" ht="22.5">
      <c r="B140" s="221"/>
      <c r="C140" s="222"/>
      <c r="D140" s="216" t="s">
        <v>146</v>
      </c>
      <c r="E140" s="223" t="s">
        <v>1</v>
      </c>
      <c r="F140" s="224" t="s">
        <v>322</v>
      </c>
      <c r="G140" s="222"/>
      <c r="H140" s="223" t="s">
        <v>1</v>
      </c>
      <c r="I140" s="225"/>
      <c r="J140" s="222"/>
      <c r="K140" s="222"/>
      <c r="L140" s="226"/>
      <c r="M140" s="227"/>
      <c r="N140" s="228"/>
      <c r="O140" s="228"/>
      <c r="P140" s="228"/>
      <c r="Q140" s="228"/>
      <c r="R140" s="228"/>
      <c r="S140" s="228"/>
      <c r="T140" s="229"/>
      <c r="AT140" s="230" t="s">
        <v>146</v>
      </c>
      <c r="AU140" s="230" t="s">
        <v>86</v>
      </c>
      <c r="AV140" s="13" t="s">
        <v>84</v>
      </c>
      <c r="AW140" s="13" t="s">
        <v>33</v>
      </c>
      <c r="AX140" s="13" t="s">
        <v>76</v>
      </c>
      <c r="AY140" s="230" t="s">
        <v>134</v>
      </c>
    </row>
    <row r="141" spans="1:65" s="14" customFormat="1" ht="11.25">
      <c r="B141" s="231"/>
      <c r="C141" s="232"/>
      <c r="D141" s="216" t="s">
        <v>146</v>
      </c>
      <c r="E141" s="233" t="s">
        <v>1</v>
      </c>
      <c r="F141" s="234" t="s">
        <v>330</v>
      </c>
      <c r="G141" s="232"/>
      <c r="H141" s="235">
        <v>34</v>
      </c>
      <c r="I141" s="236"/>
      <c r="J141" s="232"/>
      <c r="K141" s="232"/>
      <c r="L141" s="237"/>
      <c r="M141" s="238"/>
      <c r="N141" s="239"/>
      <c r="O141" s="239"/>
      <c r="P141" s="239"/>
      <c r="Q141" s="239"/>
      <c r="R141" s="239"/>
      <c r="S141" s="239"/>
      <c r="T141" s="240"/>
      <c r="AT141" s="241" t="s">
        <v>146</v>
      </c>
      <c r="AU141" s="241" t="s">
        <v>86</v>
      </c>
      <c r="AV141" s="14" t="s">
        <v>86</v>
      </c>
      <c r="AW141" s="14" t="s">
        <v>33</v>
      </c>
      <c r="AX141" s="14" t="s">
        <v>76</v>
      </c>
      <c r="AY141" s="241" t="s">
        <v>134</v>
      </c>
    </row>
    <row r="142" spans="1:65" s="15" customFormat="1" ht="11.25">
      <c r="B142" s="242"/>
      <c r="C142" s="243"/>
      <c r="D142" s="216" t="s">
        <v>146</v>
      </c>
      <c r="E142" s="244" t="s">
        <v>1</v>
      </c>
      <c r="F142" s="245" t="s">
        <v>149</v>
      </c>
      <c r="G142" s="243"/>
      <c r="H142" s="246">
        <v>34</v>
      </c>
      <c r="I142" s="247"/>
      <c r="J142" s="243"/>
      <c r="K142" s="243"/>
      <c r="L142" s="248"/>
      <c r="M142" s="249"/>
      <c r="N142" s="250"/>
      <c r="O142" s="250"/>
      <c r="P142" s="250"/>
      <c r="Q142" s="250"/>
      <c r="R142" s="250"/>
      <c r="S142" s="250"/>
      <c r="T142" s="251"/>
      <c r="AT142" s="252" t="s">
        <v>146</v>
      </c>
      <c r="AU142" s="252" t="s">
        <v>86</v>
      </c>
      <c r="AV142" s="15" t="s">
        <v>141</v>
      </c>
      <c r="AW142" s="15" t="s">
        <v>33</v>
      </c>
      <c r="AX142" s="15" t="s">
        <v>84</v>
      </c>
      <c r="AY142" s="252" t="s">
        <v>134</v>
      </c>
    </row>
    <row r="143" spans="1:65" s="2" customFormat="1" ht="16.5" customHeight="1">
      <c r="A143" s="34"/>
      <c r="B143" s="35"/>
      <c r="C143" s="203" t="s">
        <v>165</v>
      </c>
      <c r="D143" s="203" t="s">
        <v>136</v>
      </c>
      <c r="E143" s="204" t="s">
        <v>331</v>
      </c>
      <c r="F143" s="205" t="s">
        <v>332</v>
      </c>
      <c r="G143" s="206" t="s">
        <v>210</v>
      </c>
      <c r="H143" s="207">
        <v>19</v>
      </c>
      <c r="I143" s="208"/>
      <c r="J143" s="209">
        <f>ROUND(I143*H143,2)</f>
        <v>0</v>
      </c>
      <c r="K143" s="205" t="s">
        <v>1</v>
      </c>
      <c r="L143" s="39"/>
      <c r="M143" s="210" t="s">
        <v>1</v>
      </c>
      <c r="N143" s="211" t="s">
        <v>41</v>
      </c>
      <c r="O143" s="71"/>
      <c r="P143" s="212">
        <f>O143*H143</f>
        <v>0</v>
      </c>
      <c r="Q143" s="212">
        <v>0</v>
      </c>
      <c r="R143" s="212">
        <f>Q143*H143</f>
        <v>0</v>
      </c>
      <c r="S143" s="212">
        <v>0</v>
      </c>
      <c r="T143" s="213">
        <f>S143*H143</f>
        <v>0</v>
      </c>
      <c r="U143" s="34"/>
      <c r="V143" s="34"/>
      <c r="W143" s="34"/>
      <c r="X143" s="34"/>
      <c r="Y143" s="34"/>
      <c r="Z143" s="34"/>
      <c r="AA143" s="34"/>
      <c r="AB143" s="34"/>
      <c r="AC143" s="34"/>
      <c r="AD143" s="34"/>
      <c r="AE143" s="34"/>
      <c r="AR143" s="214" t="s">
        <v>225</v>
      </c>
      <c r="AT143" s="214" t="s">
        <v>136</v>
      </c>
      <c r="AU143" s="214" t="s">
        <v>86</v>
      </c>
      <c r="AY143" s="17" t="s">
        <v>134</v>
      </c>
      <c r="BE143" s="215">
        <f>IF(N143="základní",J143,0)</f>
        <v>0</v>
      </c>
      <c r="BF143" s="215">
        <f>IF(N143="snížená",J143,0)</f>
        <v>0</v>
      </c>
      <c r="BG143" s="215">
        <f>IF(N143="zákl. přenesená",J143,0)</f>
        <v>0</v>
      </c>
      <c r="BH143" s="215">
        <f>IF(N143="sníž. přenesená",J143,0)</f>
        <v>0</v>
      </c>
      <c r="BI143" s="215">
        <f>IF(N143="nulová",J143,0)</f>
        <v>0</v>
      </c>
      <c r="BJ143" s="17" t="s">
        <v>84</v>
      </c>
      <c r="BK143" s="215">
        <f>ROUND(I143*H143,2)</f>
        <v>0</v>
      </c>
      <c r="BL143" s="17" t="s">
        <v>225</v>
      </c>
      <c r="BM143" s="214" t="s">
        <v>333</v>
      </c>
    </row>
    <row r="144" spans="1:65" s="2" customFormat="1" ht="11.25">
      <c r="A144" s="34"/>
      <c r="B144" s="35"/>
      <c r="C144" s="36"/>
      <c r="D144" s="216" t="s">
        <v>143</v>
      </c>
      <c r="E144" s="36"/>
      <c r="F144" s="217" t="s">
        <v>332</v>
      </c>
      <c r="G144" s="36"/>
      <c r="H144" s="36"/>
      <c r="I144" s="115"/>
      <c r="J144" s="36"/>
      <c r="K144" s="36"/>
      <c r="L144" s="39"/>
      <c r="M144" s="218"/>
      <c r="N144" s="219"/>
      <c r="O144" s="71"/>
      <c r="P144" s="71"/>
      <c r="Q144" s="71"/>
      <c r="R144" s="71"/>
      <c r="S144" s="71"/>
      <c r="T144" s="72"/>
      <c r="U144" s="34"/>
      <c r="V144" s="34"/>
      <c r="W144" s="34"/>
      <c r="X144" s="34"/>
      <c r="Y144" s="34"/>
      <c r="Z144" s="34"/>
      <c r="AA144" s="34"/>
      <c r="AB144" s="34"/>
      <c r="AC144" s="34"/>
      <c r="AD144" s="34"/>
      <c r="AE144" s="34"/>
      <c r="AT144" s="17" t="s">
        <v>143</v>
      </c>
      <c r="AU144" s="17" t="s">
        <v>86</v>
      </c>
    </row>
    <row r="145" spans="1:65" s="13" customFormat="1" ht="22.5">
      <c r="B145" s="221"/>
      <c r="C145" s="222"/>
      <c r="D145" s="216" t="s">
        <v>146</v>
      </c>
      <c r="E145" s="223" t="s">
        <v>1</v>
      </c>
      <c r="F145" s="224" t="s">
        <v>322</v>
      </c>
      <c r="G145" s="222"/>
      <c r="H145" s="223" t="s">
        <v>1</v>
      </c>
      <c r="I145" s="225"/>
      <c r="J145" s="222"/>
      <c r="K145" s="222"/>
      <c r="L145" s="226"/>
      <c r="M145" s="227"/>
      <c r="N145" s="228"/>
      <c r="O145" s="228"/>
      <c r="P145" s="228"/>
      <c r="Q145" s="228"/>
      <c r="R145" s="228"/>
      <c r="S145" s="228"/>
      <c r="T145" s="229"/>
      <c r="AT145" s="230" t="s">
        <v>146</v>
      </c>
      <c r="AU145" s="230" t="s">
        <v>86</v>
      </c>
      <c r="AV145" s="13" t="s">
        <v>84</v>
      </c>
      <c r="AW145" s="13" t="s">
        <v>33</v>
      </c>
      <c r="AX145" s="13" t="s">
        <v>76</v>
      </c>
      <c r="AY145" s="230" t="s">
        <v>134</v>
      </c>
    </row>
    <row r="146" spans="1:65" s="14" customFormat="1" ht="11.25">
      <c r="B146" s="231"/>
      <c r="C146" s="232"/>
      <c r="D146" s="216" t="s">
        <v>146</v>
      </c>
      <c r="E146" s="233" t="s">
        <v>1</v>
      </c>
      <c r="F146" s="234" t="s">
        <v>245</v>
      </c>
      <c r="G146" s="232"/>
      <c r="H146" s="235">
        <v>19</v>
      </c>
      <c r="I146" s="236"/>
      <c r="J146" s="232"/>
      <c r="K146" s="232"/>
      <c r="L146" s="237"/>
      <c r="M146" s="238"/>
      <c r="N146" s="239"/>
      <c r="O146" s="239"/>
      <c r="P146" s="239"/>
      <c r="Q146" s="239"/>
      <c r="R146" s="239"/>
      <c r="S146" s="239"/>
      <c r="T146" s="240"/>
      <c r="AT146" s="241" t="s">
        <v>146</v>
      </c>
      <c r="AU146" s="241" t="s">
        <v>86</v>
      </c>
      <c r="AV146" s="14" t="s">
        <v>86</v>
      </c>
      <c r="AW146" s="14" t="s">
        <v>33</v>
      </c>
      <c r="AX146" s="14" t="s">
        <v>76</v>
      </c>
      <c r="AY146" s="241" t="s">
        <v>134</v>
      </c>
    </row>
    <row r="147" spans="1:65" s="15" customFormat="1" ht="11.25">
      <c r="B147" s="242"/>
      <c r="C147" s="243"/>
      <c r="D147" s="216" t="s">
        <v>146</v>
      </c>
      <c r="E147" s="244" t="s">
        <v>1</v>
      </c>
      <c r="F147" s="245" t="s">
        <v>149</v>
      </c>
      <c r="G147" s="243"/>
      <c r="H147" s="246">
        <v>19</v>
      </c>
      <c r="I147" s="247"/>
      <c r="J147" s="243"/>
      <c r="K147" s="243"/>
      <c r="L147" s="248"/>
      <c r="M147" s="249"/>
      <c r="N147" s="250"/>
      <c r="O147" s="250"/>
      <c r="P147" s="250"/>
      <c r="Q147" s="250"/>
      <c r="R147" s="250"/>
      <c r="S147" s="250"/>
      <c r="T147" s="251"/>
      <c r="AT147" s="252" t="s">
        <v>146</v>
      </c>
      <c r="AU147" s="252" t="s">
        <v>86</v>
      </c>
      <c r="AV147" s="15" t="s">
        <v>141</v>
      </c>
      <c r="AW147" s="15" t="s">
        <v>33</v>
      </c>
      <c r="AX147" s="15" t="s">
        <v>84</v>
      </c>
      <c r="AY147" s="252" t="s">
        <v>134</v>
      </c>
    </row>
    <row r="148" spans="1:65" s="2" customFormat="1" ht="16.5" customHeight="1">
      <c r="A148" s="34"/>
      <c r="B148" s="35"/>
      <c r="C148" s="203" t="s">
        <v>172</v>
      </c>
      <c r="D148" s="203" t="s">
        <v>136</v>
      </c>
      <c r="E148" s="204" t="s">
        <v>334</v>
      </c>
      <c r="F148" s="205" t="s">
        <v>335</v>
      </c>
      <c r="G148" s="206" t="s">
        <v>210</v>
      </c>
      <c r="H148" s="207">
        <v>64</v>
      </c>
      <c r="I148" s="208"/>
      <c r="J148" s="209">
        <f>ROUND(I148*H148,2)</f>
        <v>0</v>
      </c>
      <c r="K148" s="205" t="s">
        <v>1</v>
      </c>
      <c r="L148" s="39"/>
      <c r="M148" s="210" t="s">
        <v>1</v>
      </c>
      <c r="N148" s="211" t="s">
        <v>41</v>
      </c>
      <c r="O148" s="71"/>
      <c r="P148" s="212">
        <f>O148*H148</f>
        <v>0</v>
      </c>
      <c r="Q148" s="212">
        <v>0</v>
      </c>
      <c r="R148" s="212">
        <f>Q148*H148</f>
        <v>0</v>
      </c>
      <c r="S148" s="212">
        <v>0</v>
      </c>
      <c r="T148" s="213">
        <f>S148*H148</f>
        <v>0</v>
      </c>
      <c r="U148" s="34"/>
      <c r="V148" s="34"/>
      <c r="W148" s="34"/>
      <c r="X148" s="34"/>
      <c r="Y148" s="34"/>
      <c r="Z148" s="34"/>
      <c r="AA148" s="34"/>
      <c r="AB148" s="34"/>
      <c r="AC148" s="34"/>
      <c r="AD148" s="34"/>
      <c r="AE148" s="34"/>
      <c r="AR148" s="214" t="s">
        <v>225</v>
      </c>
      <c r="AT148" s="214" t="s">
        <v>136</v>
      </c>
      <c r="AU148" s="214" t="s">
        <v>86</v>
      </c>
      <c r="AY148" s="17" t="s">
        <v>134</v>
      </c>
      <c r="BE148" s="215">
        <f>IF(N148="základní",J148,0)</f>
        <v>0</v>
      </c>
      <c r="BF148" s="215">
        <f>IF(N148="snížená",J148,0)</f>
        <v>0</v>
      </c>
      <c r="BG148" s="215">
        <f>IF(N148="zákl. přenesená",J148,0)</f>
        <v>0</v>
      </c>
      <c r="BH148" s="215">
        <f>IF(N148="sníž. přenesená",J148,0)</f>
        <v>0</v>
      </c>
      <c r="BI148" s="215">
        <f>IF(N148="nulová",J148,0)</f>
        <v>0</v>
      </c>
      <c r="BJ148" s="17" t="s">
        <v>84</v>
      </c>
      <c r="BK148" s="215">
        <f>ROUND(I148*H148,2)</f>
        <v>0</v>
      </c>
      <c r="BL148" s="17" t="s">
        <v>225</v>
      </c>
      <c r="BM148" s="214" t="s">
        <v>336</v>
      </c>
    </row>
    <row r="149" spans="1:65" s="2" customFormat="1" ht="11.25">
      <c r="A149" s="34"/>
      <c r="B149" s="35"/>
      <c r="C149" s="36"/>
      <c r="D149" s="216" t="s">
        <v>143</v>
      </c>
      <c r="E149" s="36"/>
      <c r="F149" s="217" t="s">
        <v>335</v>
      </c>
      <c r="G149" s="36"/>
      <c r="H149" s="36"/>
      <c r="I149" s="115"/>
      <c r="J149" s="36"/>
      <c r="K149" s="36"/>
      <c r="L149" s="39"/>
      <c r="M149" s="218"/>
      <c r="N149" s="219"/>
      <c r="O149" s="71"/>
      <c r="P149" s="71"/>
      <c r="Q149" s="71"/>
      <c r="R149" s="71"/>
      <c r="S149" s="71"/>
      <c r="T149" s="72"/>
      <c r="U149" s="34"/>
      <c r="V149" s="34"/>
      <c r="W149" s="34"/>
      <c r="X149" s="34"/>
      <c r="Y149" s="34"/>
      <c r="Z149" s="34"/>
      <c r="AA149" s="34"/>
      <c r="AB149" s="34"/>
      <c r="AC149" s="34"/>
      <c r="AD149" s="34"/>
      <c r="AE149" s="34"/>
      <c r="AT149" s="17" t="s">
        <v>143</v>
      </c>
      <c r="AU149" s="17" t="s">
        <v>86</v>
      </c>
    </row>
    <row r="150" spans="1:65" s="13" customFormat="1" ht="22.5">
      <c r="B150" s="221"/>
      <c r="C150" s="222"/>
      <c r="D150" s="216" t="s">
        <v>146</v>
      </c>
      <c r="E150" s="223" t="s">
        <v>1</v>
      </c>
      <c r="F150" s="224" t="s">
        <v>322</v>
      </c>
      <c r="G150" s="222"/>
      <c r="H150" s="223" t="s">
        <v>1</v>
      </c>
      <c r="I150" s="225"/>
      <c r="J150" s="222"/>
      <c r="K150" s="222"/>
      <c r="L150" s="226"/>
      <c r="M150" s="227"/>
      <c r="N150" s="228"/>
      <c r="O150" s="228"/>
      <c r="P150" s="228"/>
      <c r="Q150" s="228"/>
      <c r="R150" s="228"/>
      <c r="S150" s="228"/>
      <c r="T150" s="229"/>
      <c r="AT150" s="230" t="s">
        <v>146</v>
      </c>
      <c r="AU150" s="230" t="s">
        <v>86</v>
      </c>
      <c r="AV150" s="13" t="s">
        <v>84</v>
      </c>
      <c r="AW150" s="13" t="s">
        <v>33</v>
      </c>
      <c r="AX150" s="13" t="s">
        <v>76</v>
      </c>
      <c r="AY150" s="230" t="s">
        <v>134</v>
      </c>
    </row>
    <row r="151" spans="1:65" s="14" customFormat="1" ht="11.25">
      <c r="B151" s="231"/>
      <c r="C151" s="232"/>
      <c r="D151" s="216" t="s">
        <v>146</v>
      </c>
      <c r="E151" s="233" t="s">
        <v>1</v>
      </c>
      <c r="F151" s="234" t="s">
        <v>337</v>
      </c>
      <c r="G151" s="232"/>
      <c r="H151" s="235">
        <v>64</v>
      </c>
      <c r="I151" s="236"/>
      <c r="J151" s="232"/>
      <c r="K151" s="232"/>
      <c r="L151" s="237"/>
      <c r="M151" s="238"/>
      <c r="N151" s="239"/>
      <c r="O151" s="239"/>
      <c r="P151" s="239"/>
      <c r="Q151" s="239"/>
      <c r="R151" s="239"/>
      <c r="S151" s="239"/>
      <c r="T151" s="240"/>
      <c r="AT151" s="241" t="s">
        <v>146</v>
      </c>
      <c r="AU151" s="241" t="s">
        <v>86</v>
      </c>
      <c r="AV151" s="14" t="s">
        <v>86</v>
      </c>
      <c r="AW151" s="14" t="s">
        <v>33</v>
      </c>
      <c r="AX151" s="14" t="s">
        <v>76</v>
      </c>
      <c r="AY151" s="241" t="s">
        <v>134</v>
      </c>
    </row>
    <row r="152" spans="1:65" s="15" customFormat="1" ht="11.25">
      <c r="B152" s="242"/>
      <c r="C152" s="243"/>
      <c r="D152" s="216" t="s">
        <v>146</v>
      </c>
      <c r="E152" s="244" t="s">
        <v>1</v>
      </c>
      <c r="F152" s="245" t="s">
        <v>149</v>
      </c>
      <c r="G152" s="243"/>
      <c r="H152" s="246">
        <v>64</v>
      </c>
      <c r="I152" s="247"/>
      <c r="J152" s="243"/>
      <c r="K152" s="243"/>
      <c r="L152" s="248"/>
      <c r="M152" s="249"/>
      <c r="N152" s="250"/>
      <c r="O152" s="250"/>
      <c r="P152" s="250"/>
      <c r="Q152" s="250"/>
      <c r="R152" s="250"/>
      <c r="S152" s="250"/>
      <c r="T152" s="251"/>
      <c r="AT152" s="252" t="s">
        <v>146</v>
      </c>
      <c r="AU152" s="252" t="s">
        <v>86</v>
      </c>
      <c r="AV152" s="15" t="s">
        <v>141</v>
      </c>
      <c r="AW152" s="15" t="s">
        <v>33</v>
      </c>
      <c r="AX152" s="15" t="s">
        <v>84</v>
      </c>
      <c r="AY152" s="252" t="s">
        <v>134</v>
      </c>
    </row>
    <row r="153" spans="1:65" s="2" customFormat="1" ht="16.5" customHeight="1">
      <c r="A153" s="34"/>
      <c r="B153" s="35"/>
      <c r="C153" s="203" t="s">
        <v>177</v>
      </c>
      <c r="D153" s="203" t="s">
        <v>136</v>
      </c>
      <c r="E153" s="204" t="s">
        <v>338</v>
      </c>
      <c r="F153" s="205" t="s">
        <v>339</v>
      </c>
      <c r="G153" s="206" t="s">
        <v>210</v>
      </c>
      <c r="H153" s="207">
        <v>23</v>
      </c>
      <c r="I153" s="208"/>
      <c r="J153" s="209">
        <f>ROUND(I153*H153,2)</f>
        <v>0</v>
      </c>
      <c r="K153" s="205" t="s">
        <v>1</v>
      </c>
      <c r="L153" s="39"/>
      <c r="M153" s="210" t="s">
        <v>1</v>
      </c>
      <c r="N153" s="211" t="s">
        <v>41</v>
      </c>
      <c r="O153" s="71"/>
      <c r="P153" s="212">
        <f>O153*H153</f>
        <v>0</v>
      </c>
      <c r="Q153" s="212">
        <v>0</v>
      </c>
      <c r="R153" s="212">
        <f>Q153*H153</f>
        <v>0</v>
      </c>
      <c r="S153" s="212">
        <v>0</v>
      </c>
      <c r="T153" s="213">
        <f>S153*H153</f>
        <v>0</v>
      </c>
      <c r="U153" s="34"/>
      <c r="V153" s="34"/>
      <c r="W153" s="34"/>
      <c r="X153" s="34"/>
      <c r="Y153" s="34"/>
      <c r="Z153" s="34"/>
      <c r="AA153" s="34"/>
      <c r="AB153" s="34"/>
      <c r="AC153" s="34"/>
      <c r="AD153" s="34"/>
      <c r="AE153" s="34"/>
      <c r="AR153" s="214" t="s">
        <v>225</v>
      </c>
      <c r="AT153" s="214" t="s">
        <v>136</v>
      </c>
      <c r="AU153" s="214" t="s">
        <v>86</v>
      </c>
      <c r="AY153" s="17" t="s">
        <v>134</v>
      </c>
      <c r="BE153" s="215">
        <f>IF(N153="základní",J153,0)</f>
        <v>0</v>
      </c>
      <c r="BF153" s="215">
        <f>IF(N153="snížená",J153,0)</f>
        <v>0</v>
      </c>
      <c r="BG153" s="215">
        <f>IF(N153="zákl. přenesená",J153,0)</f>
        <v>0</v>
      </c>
      <c r="BH153" s="215">
        <f>IF(N153="sníž. přenesená",J153,0)</f>
        <v>0</v>
      </c>
      <c r="BI153" s="215">
        <f>IF(N153="nulová",J153,0)</f>
        <v>0</v>
      </c>
      <c r="BJ153" s="17" t="s">
        <v>84</v>
      </c>
      <c r="BK153" s="215">
        <f>ROUND(I153*H153,2)</f>
        <v>0</v>
      </c>
      <c r="BL153" s="17" t="s">
        <v>225</v>
      </c>
      <c r="BM153" s="214" t="s">
        <v>340</v>
      </c>
    </row>
    <row r="154" spans="1:65" s="2" customFormat="1" ht="11.25">
      <c r="A154" s="34"/>
      <c r="B154" s="35"/>
      <c r="C154" s="36"/>
      <c r="D154" s="216" t="s">
        <v>143</v>
      </c>
      <c r="E154" s="36"/>
      <c r="F154" s="217" t="s">
        <v>339</v>
      </c>
      <c r="G154" s="36"/>
      <c r="H154" s="36"/>
      <c r="I154" s="115"/>
      <c r="J154" s="36"/>
      <c r="K154" s="36"/>
      <c r="L154" s="39"/>
      <c r="M154" s="218"/>
      <c r="N154" s="219"/>
      <c r="O154" s="71"/>
      <c r="P154" s="71"/>
      <c r="Q154" s="71"/>
      <c r="R154" s="71"/>
      <c r="S154" s="71"/>
      <c r="T154" s="72"/>
      <c r="U154" s="34"/>
      <c r="V154" s="34"/>
      <c r="W154" s="34"/>
      <c r="X154" s="34"/>
      <c r="Y154" s="34"/>
      <c r="Z154" s="34"/>
      <c r="AA154" s="34"/>
      <c r="AB154" s="34"/>
      <c r="AC154" s="34"/>
      <c r="AD154" s="34"/>
      <c r="AE154" s="34"/>
      <c r="AT154" s="17" t="s">
        <v>143</v>
      </c>
      <c r="AU154" s="17" t="s">
        <v>86</v>
      </c>
    </row>
    <row r="155" spans="1:65" s="13" customFormat="1" ht="22.5">
      <c r="B155" s="221"/>
      <c r="C155" s="222"/>
      <c r="D155" s="216" t="s">
        <v>146</v>
      </c>
      <c r="E155" s="223" t="s">
        <v>1</v>
      </c>
      <c r="F155" s="224" t="s">
        <v>322</v>
      </c>
      <c r="G155" s="222"/>
      <c r="H155" s="223" t="s">
        <v>1</v>
      </c>
      <c r="I155" s="225"/>
      <c r="J155" s="222"/>
      <c r="K155" s="222"/>
      <c r="L155" s="226"/>
      <c r="M155" s="227"/>
      <c r="N155" s="228"/>
      <c r="O155" s="228"/>
      <c r="P155" s="228"/>
      <c r="Q155" s="228"/>
      <c r="R155" s="228"/>
      <c r="S155" s="228"/>
      <c r="T155" s="229"/>
      <c r="AT155" s="230" t="s">
        <v>146</v>
      </c>
      <c r="AU155" s="230" t="s">
        <v>86</v>
      </c>
      <c r="AV155" s="13" t="s">
        <v>84</v>
      </c>
      <c r="AW155" s="13" t="s">
        <v>33</v>
      </c>
      <c r="AX155" s="13" t="s">
        <v>76</v>
      </c>
      <c r="AY155" s="230" t="s">
        <v>134</v>
      </c>
    </row>
    <row r="156" spans="1:65" s="14" customFormat="1" ht="11.25">
      <c r="B156" s="231"/>
      <c r="C156" s="232"/>
      <c r="D156" s="216" t="s">
        <v>146</v>
      </c>
      <c r="E156" s="233" t="s">
        <v>1</v>
      </c>
      <c r="F156" s="234" t="s">
        <v>267</v>
      </c>
      <c r="G156" s="232"/>
      <c r="H156" s="235">
        <v>23</v>
      </c>
      <c r="I156" s="236"/>
      <c r="J156" s="232"/>
      <c r="K156" s="232"/>
      <c r="L156" s="237"/>
      <c r="M156" s="238"/>
      <c r="N156" s="239"/>
      <c r="O156" s="239"/>
      <c r="P156" s="239"/>
      <c r="Q156" s="239"/>
      <c r="R156" s="239"/>
      <c r="S156" s="239"/>
      <c r="T156" s="240"/>
      <c r="AT156" s="241" t="s">
        <v>146</v>
      </c>
      <c r="AU156" s="241" t="s">
        <v>86</v>
      </c>
      <c r="AV156" s="14" t="s">
        <v>86</v>
      </c>
      <c r="AW156" s="14" t="s">
        <v>33</v>
      </c>
      <c r="AX156" s="14" t="s">
        <v>76</v>
      </c>
      <c r="AY156" s="241" t="s">
        <v>134</v>
      </c>
    </row>
    <row r="157" spans="1:65" s="15" customFormat="1" ht="11.25">
      <c r="B157" s="242"/>
      <c r="C157" s="243"/>
      <c r="D157" s="216" t="s">
        <v>146</v>
      </c>
      <c r="E157" s="244" t="s">
        <v>1</v>
      </c>
      <c r="F157" s="245" t="s">
        <v>149</v>
      </c>
      <c r="G157" s="243"/>
      <c r="H157" s="246">
        <v>23</v>
      </c>
      <c r="I157" s="247"/>
      <c r="J157" s="243"/>
      <c r="K157" s="243"/>
      <c r="L157" s="248"/>
      <c r="M157" s="249"/>
      <c r="N157" s="250"/>
      <c r="O157" s="250"/>
      <c r="P157" s="250"/>
      <c r="Q157" s="250"/>
      <c r="R157" s="250"/>
      <c r="S157" s="250"/>
      <c r="T157" s="251"/>
      <c r="AT157" s="252" t="s">
        <v>146</v>
      </c>
      <c r="AU157" s="252" t="s">
        <v>86</v>
      </c>
      <c r="AV157" s="15" t="s">
        <v>141</v>
      </c>
      <c r="AW157" s="15" t="s">
        <v>33</v>
      </c>
      <c r="AX157" s="15" t="s">
        <v>84</v>
      </c>
      <c r="AY157" s="252" t="s">
        <v>134</v>
      </c>
    </row>
    <row r="158" spans="1:65" s="2" customFormat="1" ht="16.5" customHeight="1">
      <c r="A158" s="34"/>
      <c r="B158" s="35"/>
      <c r="C158" s="203" t="s">
        <v>184</v>
      </c>
      <c r="D158" s="203" t="s">
        <v>136</v>
      </c>
      <c r="E158" s="204" t="s">
        <v>341</v>
      </c>
      <c r="F158" s="205" t="s">
        <v>342</v>
      </c>
      <c r="G158" s="206" t="s">
        <v>210</v>
      </c>
      <c r="H158" s="207">
        <v>5</v>
      </c>
      <c r="I158" s="208"/>
      <c r="J158" s="209">
        <f>ROUND(I158*H158,2)</f>
        <v>0</v>
      </c>
      <c r="K158" s="205" t="s">
        <v>1</v>
      </c>
      <c r="L158" s="39"/>
      <c r="M158" s="210" t="s">
        <v>1</v>
      </c>
      <c r="N158" s="211" t="s">
        <v>41</v>
      </c>
      <c r="O158" s="71"/>
      <c r="P158" s="212">
        <f>O158*H158</f>
        <v>0</v>
      </c>
      <c r="Q158" s="212">
        <v>0</v>
      </c>
      <c r="R158" s="212">
        <f>Q158*H158</f>
        <v>0</v>
      </c>
      <c r="S158" s="212">
        <v>0</v>
      </c>
      <c r="T158" s="213">
        <f>S158*H158</f>
        <v>0</v>
      </c>
      <c r="U158" s="34"/>
      <c r="V158" s="34"/>
      <c r="W158" s="34"/>
      <c r="X158" s="34"/>
      <c r="Y158" s="34"/>
      <c r="Z158" s="34"/>
      <c r="AA158" s="34"/>
      <c r="AB158" s="34"/>
      <c r="AC158" s="34"/>
      <c r="AD158" s="34"/>
      <c r="AE158" s="34"/>
      <c r="AR158" s="214" t="s">
        <v>225</v>
      </c>
      <c r="AT158" s="214" t="s">
        <v>136</v>
      </c>
      <c r="AU158" s="214" t="s">
        <v>86</v>
      </c>
      <c r="AY158" s="17" t="s">
        <v>134</v>
      </c>
      <c r="BE158" s="215">
        <f>IF(N158="základní",J158,0)</f>
        <v>0</v>
      </c>
      <c r="BF158" s="215">
        <f>IF(N158="snížená",J158,0)</f>
        <v>0</v>
      </c>
      <c r="BG158" s="215">
        <f>IF(N158="zákl. přenesená",J158,0)</f>
        <v>0</v>
      </c>
      <c r="BH158" s="215">
        <f>IF(N158="sníž. přenesená",J158,0)</f>
        <v>0</v>
      </c>
      <c r="BI158" s="215">
        <f>IF(N158="nulová",J158,0)</f>
        <v>0</v>
      </c>
      <c r="BJ158" s="17" t="s">
        <v>84</v>
      </c>
      <c r="BK158" s="215">
        <f>ROUND(I158*H158,2)</f>
        <v>0</v>
      </c>
      <c r="BL158" s="17" t="s">
        <v>225</v>
      </c>
      <c r="BM158" s="214" t="s">
        <v>343</v>
      </c>
    </row>
    <row r="159" spans="1:65" s="2" customFormat="1" ht="11.25">
      <c r="A159" s="34"/>
      <c r="B159" s="35"/>
      <c r="C159" s="36"/>
      <c r="D159" s="216" t="s">
        <v>143</v>
      </c>
      <c r="E159" s="36"/>
      <c r="F159" s="217" t="s">
        <v>342</v>
      </c>
      <c r="G159" s="36"/>
      <c r="H159" s="36"/>
      <c r="I159" s="115"/>
      <c r="J159" s="36"/>
      <c r="K159" s="36"/>
      <c r="L159" s="39"/>
      <c r="M159" s="218"/>
      <c r="N159" s="219"/>
      <c r="O159" s="71"/>
      <c r="P159" s="71"/>
      <c r="Q159" s="71"/>
      <c r="R159" s="71"/>
      <c r="S159" s="71"/>
      <c r="T159" s="72"/>
      <c r="U159" s="34"/>
      <c r="V159" s="34"/>
      <c r="W159" s="34"/>
      <c r="X159" s="34"/>
      <c r="Y159" s="34"/>
      <c r="Z159" s="34"/>
      <c r="AA159" s="34"/>
      <c r="AB159" s="34"/>
      <c r="AC159" s="34"/>
      <c r="AD159" s="34"/>
      <c r="AE159" s="34"/>
      <c r="AT159" s="17" t="s">
        <v>143</v>
      </c>
      <c r="AU159" s="17" t="s">
        <v>86</v>
      </c>
    </row>
    <row r="160" spans="1:65" s="13" customFormat="1" ht="22.5">
      <c r="B160" s="221"/>
      <c r="C160" s="222"/>
      <c r="D160" s="216" t="s">
        <v>146</v>
      </c>
      <c r="E160" s="223" t="s">
        <v>1</v>
      </c>
      <c r="F160" s="224" t="s">
        <v>322</v>
      </c>
      <c r="G160" s="222"/>
      <c r="H160" s="223" t="s">
        <v>1</v>
      </c>
      <c r="I160" s="225"/>
      <c r="J160" s="222"/>
      <c r="K160" s="222"/>
      <c r="L160" s="226"/>
      <c r="M160" s="227"/>
      <c r="N160" s="228"/>
      <c r="O160" s="228"/>
      <c r="P160" s="228"/>
      <c r="Q160" s="228"/>
      <c r="R160" s="228"/>
      <c r="S160" s="228"/>
      <c r="T160" s="229"/>
      <c r="AT160" s="230" t="s">
        <v>146</v>
      </c>
      <c r="AU160" s="230" t="s">
        <v>86</v>
      </c>
      <c r="AV160" s="13" t="s">
        <v>84</v>
      </c>
      <c r="AW160" s="13" t="s">
        <v>33</v>
      </c>
      <c r="AX160" s="13" t="s">
        <v>76</v>
      </c>
      <c r="AY160" s="230" t="s">
        <v>134</v>
      </c>
    </row>
    <row r="161" spans="1:65" s="14" customFormat="1" ht="11.25">
      <c r="B161" s="231"/>
      <c r="C161" s="232"/>
      <c r="D161" s="216" t="s">
        <v>146</v>
      </c>
      <c r="E161" s="233" t="s">
        <v>1</v>
      </c>
      <c r="F161" s="234" t="s">
        <v>165</v>
      </c>
      <c r="G161" s="232"/>
      <c r="H161" s="235">
        <v>5</v>
      </c>
      <c r="I161" s="236"/>
      <c r="J161" s="232"/>
      <c r="K161" s="232"/>
      <c r="L161" s="237"/>
      <c r="M161" s="238"/>
      <c r="N161" s="239"/>
      <c r="O161" s="239"/>
      <c r="P161" s="239"/>
      <c r="Q161" s="239"/>
      <c r="R161" s="239"/>
      <c r="S161" s="239"/>
      <c r="T161" s="240"/>
      <c r="AT161" s="241" t="s">
        <v>146</v>
      </c>
      <c r="AU161" s="241" t="s">
        <v>86</v>
      </c>
      <c r="AV161" s="14" t="s">
        <v>86</v>
      </c>
      <c r="AW161" s="14" t="s">
        <v>33</v>
      </c>
      <c r="AX161" s="14" t="s">
        <v>76</v>
      </c>
      <c r="AY161" s="241" t="s">
        <v>134</v>
      </c>
    </row>
    <row r="162" spans="1:65" s="15" customFormat="1" ht="11.25">
      <c r="B162" s="242"/>
      <c r="C162" s="243"/>
      <c r="D162" s="216" t="s">
        <v>146</v>
      </c>
      <c r="E162" s="244" t="s">
        <v>1</v>
      </c>
      <c r="F162" s="245" t="s">
        <v>149</v>
      </c>
      <c r="G162" s="243"/>
      <c r="H162" s="246">
        <v>5</v>
      </c>
      <c r="I162" s="247"/>
      <c r="J162" s="243"/>
      <c r="K162" s="243"/>
      <c r="L162" s="248"/>
      <c r="M162" s="249"/>
      <c r="N162" s="250"/>
      <c r="O162" s="250"/>
      <c r="P162" s="250"/>
      <c r="Q162" s="250"/>
      <c r="R162" s="250"/>
      <c r="S162" s="250"/>
      <c r="T162" s="251"/>
      <c r="AT162" s="252" t="s">
        <v>146</v>
      </c>
      <c r="AU162" s="252" t="s">
        <v>86</v>
      </c>
      <c r="AV162" s="15" t="s">
        <v>141</v>
      </c>
      <c r="AW162" s="15" t="s">
        <v>33</v>
      </c>
      <c r="AX162" s="15" t="s">
        <v>84</v>
      </c>
      <c r="AY162" s="252" t="s">
        <v>134</v>
      </c>
    </row>
    <row r="163" spans="1:65" s="2" customFormat="1" ht="16.5" customHeight="1">
      <c r="A163" s="34"/>
      <c r="B163" s="35"/>
      <c r="C163" s="203" t="s">
        <v>194</v>
      </c>
      <c r="D163" s="203" t="s">
        <v>136</v>
      </c>
      <c r="E163" s="204" t="s">
        <v>344</v>
      </c>
      <c r="F163" s="205" t="s">
        <v>345</v>
      </c>
      <c r="G163" s="206" t="s">
        <v>203</v>
      </c>
      <c r="H163" s="207">
        <v>43</v>
      </c>
      <c r="I163" s="208"/>
      <c r="J163" s="209">
        <f>ROUND(I163*H163,2)</f>
        <v>0</v>
      </c>
      <c r="K163" s="205" t="s">
        <v>1</v>
      </c>
      <c r="L163" s="39"/>
      <c r="M163" s="210" t="s">
        <v>1</v>
      </c>
      <c r="N163" s="211" t="s">
        <v>41</v>
      </c>
      <c r="O163" s="71"/>
      <c r="P163" s="212">
        <f>O163*H163</f>
        <v>0</v>
      </c>
      <c r="Q163" s="212">
        <v>0</v>
      </c>
      <c r="R163" s="212">
        <f>Q163*H163</f>
        <v>0</v>
      </c>
      <c r="S163" s="212">
        <v>0</v>
      </c>
      <c r="T163" s="213">
        <f>S163*H163</f>
        <v>0</v>
      </c>
      <c r="U163" s="34"/>
      <c r="V163" s="34"/>
      <c r="W163" s="34"/>
      <c r="X163" s="34"/>
      <c r="Y163" s="34"/>
      <c r="Z163" s="34"/>
      <c r="AA163" s="34"/>
      <c r="AB163" s="34"/>
      <c r="AC163" s="34"/>
      <c r="AD163" s="34"/>
      <c r="AE163" s="34"/>
      <c r="AR163" s="214" t="s">
        <v>225</v>
      </c>
      <c r="AT163" s="214" t="s">
        <v>136</v>
      </c>
      <c r="AU163" s="214" t="s">
        <v>86</v>
      </c>
      <c r="AY163" s="17" t="s">
        <v>134</v>
      </c>
      <c r="BE163" s="215">
        <f>IF(N163="základní",J163,0)</f>
        <v>0</v>
      </c>
      <c r="BF163" s="215">
        <f>IF(N163="snížená",J163,0)</f>
        <v>0</v>
      </c>
      <c r="BG163" s="215">
        <f>IF(N163="zákl. přenesená",J163,0)</f>
        <v>0</v>
      </c>
      <c r="BH163" s="215">
        <f>IF(N163="sníž. přenesená",J163,0)</f>
        <v>0</v>
      </c>
      <c r="BI163" s="215">
        <f>IF(N163="nulová",J163,0)</f>
        <v>0</v>
      </c>
      <c r="BJ163" s="17" t="s">
        <v>84</v>
      </c>
      <c r="BK163" s="215">
        <f>ROUND(I163*H163,2)</f>
        <v>0</v>
      </c>
      <c r="BL163" s="17" t="s">
        <v>225</v>
      </c>
      <c r="BM163" s="214" t="s">
        <v>346</v>
      </c>
    </row>
    <row r="164" spans="1:65" s="2" customFormat="1" ht="11.25">
      <c r="A164" s="34"/>
      <c r="B164" s="35"/>
      <c r="C164" s="36"/>
      <c r="D164" s="216" t="s">
        <v>143</v>
      </c>
      <c r="E164" s="36"/>
      <c r="F164" s="217" t="s">
        <v>345</v>
      </c>
      <c r="G164" s="36"/>
      <c r="H164" s="36"/>
      <c r="I164" s="115"/>
      <c r="J164" s="36"/>
      <c r="K164" s="36"/>
      <c r="L164" s="39"/>
      <c r="M164" s="218"/>
      <c r="N164" s="219"/>
      <c r="O164" s="71"/>
      <c r="P164" s="71"/>
      <c r="Q164" s="71"/>
      <c r="R164" s="71"/>
      <c r="S164" s="71"/>
      <c r="T164" s="72"/>
      <c r="U164" s="34"/>
      <c r="V164" s="34"/>
      <c r="W164" s="34"/>
      <c r="X164" s="34"/>
      <c r="Y164" s="34"/>
      <c r="Z164" s="34"/>
      <c r="AA164" s="34"/>
      <c r="AB164" s="34"/>
      <c r="AC164" s="34"/>
      <c r="AD164" s="34"/>
      <c r="AE164" s="34"/>
      <c r="AT164" s="17" t="s">
        <v>143</v>
      </c>
      <c r="AU164" s="17" t="s">
        <v>86</v>
      </c>
    </row>
    <row r="165" spans="1:65" s="2" customFormat="1" ht="16.5" customHeight="1">
      <c r="A165" s="34"/>
      <c r="B165" s="35"/>
      <c r="C165" s="203" t="s">
        <v>188</v>
      </c>
      <c r="D165" s="203" t="s">
        <v>136</v>
      </c>
      <c r="E165" s="204" t="s">
        <v>347</v>
      </c>
      <c r="F165" s="205" t="s">
        <v>348</v>
      </c>
      <c r="G165" s="206" t="s">
        <v>210</v>
      </c>
      <c r="H165" s="207">
        <v>52</v>
      </c>
      <c r="I165" s="208"/>
      <c r="J165" s="209">
        <f>ROUND(I165*H165,2)</f>
        <v>0</v>
      </c>
      <c r="K165" s="205" t="s">
        <v>1</v>
      </c>
      <c r="L165" s="39"/>
      <c r="M165" s="210" t="s">
        <v>1</v>
      </c>
      <c r="N165" s="211" t="s">
        <v>41</v>
      </c>
      <c r="O165" s="71"/>
      <c r="P165" s="212">
        <f>O165*H165</f>
        <v>0</v>
      </c>
      <c r="Q165" s="212">
        <v>0</v>
      </c>
      <c r="R165" s="212">
        <f>Q165*H165</f>
        <v>0</v>
      </c>
      <c r="S165" s="212">
        <v>0</v>
      </c>
      <c r="T165" s="213">
        <f>S165*H165</f>
        <v>0</v>
      </c>
      <c r="U165" s="34"/>
      <c r="V165" s="34"/>
      <c r="W165" s="34"/>
      <c r="X165" s="34"/>
      <c r="Y165" s="34"/>
      <c r="Z165" s="34"/>
      <c r="AA165" s="34"/>
      <c r="AB165" s="34"/>
      <c r="AC165" s="34"/>
      <c r="AD165" s="34"/>
      <c r="AE165" s="34"/>
      <c r="AR165" s="214" t="s">
        <v>225</v>
      </c>
      <c r="AT165" s="214" t="s">
        <v>136</v>
      </c>
      <c r="AU165" s="214" t="s">
        <v>86</v>
      </c>
      <c r="AY165" s="17" t="s">
        <v>134</v>
      </c>
      <c r="BE165" s="215">
        <f>IF(N165="základní",J165,0)</f>
        <v>0</v>
      </c>
      <c r="BF165" s="215">
        <f>IF(N165="snížená",J165,0)</f>
        <v>0</v>
      </c>
      <c r="BG165" s="215">
        <f>IF(N165="zákl. přenesená",J165,0)</f>
        <v>0</v>
      </c>
      <c r="BH165" s="215">
        <f>IF(N165="sníž. přenesená",J165,0)</f>
        <v>0</v>
      </c>
      <c r="BI165" s="215">
        <f>IF(N165="nulová",J165,0)</f>
        <v>0</v>
      </c>
      <c r="BJ165" s="17" t="s">
        <v>84</v>
      </c>
      <c r="BK165" s="215">
        <f>ROUND(I165*H165,2)</f>
        <v>0</v>
      </c>
      <c r="BL165" s="17" t="s">
        <v>225</v>
      </c>
      <c r="BM165" s="214" t="s">
        <v>349</v>
      </c>
    </row>
    <row r="166" spans="1:65" s="2" customFormat="1" ht="11.25">
      <c r="A166" s="34"/>
      <c r="B166" s="35"/>
      <c r="C166" s="36"/>
      <c r="D166" s="216" t="s">
        <v>143</v>
      </c>
      <c r="E166" s="36"/>
      <c r="F166" s="217" t="s">
        <v>348</v>
      </c>
      <c r="G166" s="36"/>
      <c r="H166" s="36"/>
      <c r="I166" s="115"/>
      <c r="J166" s="36"/>
      <c r="K166" s="36"/>
      <c r="L166" s="39"/>
      <c r="M166" s="218"/>
      <c r="N166" s="219"/>
      <c r="O166" s="71"/>
      <c r="P166" s="71"/>
      <c r="Q166" s="71"/>
      <c r="R166" s="71"/>
      <c r="S166" s="71"/>
      <c r="T166" s="72"/>
      <c r="U166" s="34"/>
      <c r="V166" s="34"/>
      <c r="W166" s="34"/>
      <c r="X166" s="34"/>
      <c r="Y166" s="34"/>
      <c r="Z166" s="34"/>
      <c r="AA166" s="34"/>
      <c r="AB166" s="34"/>
      <c r="AC166" s="34"/>
      <c r="AD166" s="34"/>
      <c r="AE166" s="34"/>
      <c r="AT166" s="17" t="s">
        <v>143</v>
      </c>
      <c r="AU166" s="17" t="s">
        <v>86</v>
      </c>
    </row>
    <row r="167" spans="1:65" s="13" customFormat="1" ht="22.5">
      <c r="B167" s="221"/>
      <c r="C167" s="222"/>
      <c r="D167" s="216" t="s">
        <v>146</v>
      </c>
      <c r="E167" s="223" t="s">
        <v>1</v>
      </c>
      <c r="F167" s="224" t="s">
        <v>322</v>
      </c>
      <c r="G167" s="222"/>
      <c r="H167" s="223" t="s">
        <v>1</v>
      </c>
      <c r="I167" s="225"/>
      <c r="J167" s="222"/>
      <c r="K167" s="222"/>
      <c r="L167" s="226"/>
      <c r="M167" s="227"/>
      <c r="N167" s="228"/>
      <c r="O167" s="228"/>
      <c r="P167" s="228"/>
      <c r="Q167" s="228"/>
      <c r="R167" s="228"/>
      <c r="S167" s="228"/>
      <c r="T167" s="229"/>
      <c r="AT167" s="230" t="s">
        <v>146</v>
      </c>
      <c r="AU167" s="230" t="s">
        <v>86</v>
      </c>
      <c r="AV167" s="13" t="s">
        <v>84</v>
      </c>
      <c r="AW167" s="13" t="s">
        <v>33</v>
      </c>
      <c r="AX167" s="13" t="s">
        <v>76</v>
      </c>
      <c r="AY167" s="230" t="s">
        <v>134</v>
      </c>
    </row>
    <row r="168" spans="1:65" s="14" customFormat="1" ht="11.25">
      <c r="B168" s="231"/>
      <c r="C168" s="232"/>
      <c r="D168" s="216" t="s">
        <v>146</v>
      </c>
      <c r="E168" s="233" t="s">
        <v>1</v>
      </c>
      <c r="F168" s="234" t="s">
        <v>350</v>
      </c>
      <c r="G168" s="232"/>
      <c r="H168" s="235">
        <v>52</v>
      </c>
      <c r="I168" s="236"/>
      <c r="J168" s="232"/>
      <c r="K168" s="232"/>
      <c r="L168" s="237"/>
      <c r="M168" s="238"/>
      <c r="N168" s="239"/>
      <c r="O168" s="239"/>
      <c r="P168" s="239"/>
      <c r="Q168" s="239"/>
      <c r="R168" s="239"/>
      <c r="S168" s="239"/>
      <c r="T168" s="240"/>
      <c r="AT168" s="241" t="s">
        <v>146</v>
      </c>
      <c r="AU168" s="241" t="s">
        <v>86</v>
      </c>
      <c r="AV168" s="14" t="s">
        <v>86</v>
      </c>
      <c r="AW168" s="14" t="s">
        <v>33</v>
      </c>
      <c r="AX168" s="14" t="s">
        <v>76</v>
      </c>
      <c r="AY168" s="241" t="s">
        <v>134</v>
      </c>
    </row>
    <row r="169" spans="1:65" s="15" customFormat="1" ht="11.25">
      <c r="B169" s="242"/>
      <c r="C169" s="243"/>
      <c r="D169" s="216" t="s">
        <v>146</v>
      </c>
      <c r="E169" s="244" t="s">
        <v>1</v>
      </c>
      <c r="F169" s="245" t="s">
        <v>149</v>
      </c>
      <c r="G169" s="243"/>
      <c r="H169" s="246">
        <v>52</v>
      </c>
      <c r="I169" s="247"/>
      <c r="J169" s="243"/>
      <c r="K169" s="243"/>
      <c r="L169" s="248"/>
      <c r="M169" s="249"/>
      <c r="N169" s="250"/>
      <c r="O169" s="250"/>
      <c r="P169" s="250"/>
      <c r="Q169" s="250"/>
      <c r="R169" s="250"/>
      <c r="S169" s="250"/>
      <c r="T169" s="251"/>
      <c r="AT169" s="252" t="s">
        <v>146</v>
      </c>
      <c r="AU169" s="252" t="s">
        <v>86</v>
      </c>
      <c r="AV169" s="15" t="s">
        <v>141</v>
      </c>
      <c r="AW169" s="15" t="s">
        <v>33</v>
      </c>
      <c r="AX169" s="15" t="s">
        <v>84</v>
      </c>
      <c r="AY169" s="252" t="s">
        <v>134</v>
      </c>
    </row>
    <row r="170" spans="1:65" s="2" customFormat="1" ht="16.5" customHeight="1">
      <c r="A170" s="34"/>
      <c r="B170" s="35"/>
      <c r="C170" s="203" t="s">
        <v>200</v>
      </c>
      <c r="D170" s="203" t="s">
        <v>136</v>
      </c>
      <c r="E170" s="204" t="s">
        <v>351</v>
      </c>
      <c r="F170" s="205" t="s">
        <v>352</v>
      </c>
      <c r="G170" s="206" t="s">
        <v>203</v>
      </c>
      <c r="H170" s="207">
        <v>24</v>
      </c>
      <c r="I170" s="208"/>
      <c r="J170" s="209">
        <f>ROUND(I170*H170,2)</f>
        <v>0</v>
      </c>
      <c r="K170" s="205" t="s">
        <v>1</v>
      </c>
      <c r="L170" s="39"/>
      <c r="M170" s="210" t="s">
        <v>1</v>
      </c>
      <c r="N170" s="211" t="s">
        <v>41</v>
      </c>
      <c r="O170" s="71"/>
      <c r="P170" s="212">
        <f>O170*H170</f>
        <v>0</v>
      </c>
      <c r="Q170" s="212">
        <v>0</v>
      </c>
      <c r="R170" s="212">
        <f>Q170*H170</f>
        <v>0</v>
      </c>
      <c r="S170" s="212">
        <v>0</v>
      </c>
      <c r="T170" s="213">
        <f>S170*H170</f>
        <v>0</v>
      </c>
      <c r="U170" s="34"/>
      <c r="V170" s="34"/>
      <c r="W170" s="34"/>
      <c r="X170" s="34"/>
      <c r="Y170" s="34"/>
      <c r="Z170" s="34"/>
      <c r="AA170" s="34"/>
      <c r="AB170" s="34"/>
      <c r="AC170" s="34"/>
      <c r="AD170" s="34"/>
      <c r="AE170" s="34"/>
      <c r="AR170" s="214" t="s">
        <v>225</v>
      </c>
      <c r="AT170" s="214" t="s">
        <v>136</v>
      </c>
      <c r="AU170" s="214" t="s">
        <v>86</v>
      </c>
      <c r="AY170" s="17" t="s">
        <v>134</v>
      </c>
      <c r="BE170" s="215">
        <f>IF(N170="základní",J170,0)</f>
        <v>0</v>
      </c>
      <c r="BF170" s="215">
        <f>IF(N170="snížená",J170,0)</f>
        <v>0</v>
      </c>
      <c r="BG170" s="215">
        <f>IF(N170="zákl. přenesená",J170,0)</f>
        <v>0</v>
      </c>
      <c r="BH170" s="215">
        <f>IF(N170="sníž. přenesená",J170,0)</f>
        <v>0</v>
      </c>
      <c r="BI170" s="215">
        <f>IF(N170="nulová",J170,0)</f>
        <v>0</v>
      </c>
      <c r="BJ170" s="17" t="s">
        <v>84</v>
      </c>
      <c r="BK170" s="215">
        <f>ROUND(I170*H170,2)</f>
        <v>0</v>
      </c>
      <c r="BL170" s="17" t="s">
        <v>225</v>
      </c>
      <c r="BM170" s="214" t="s">
        <v>353</v>
      </c>
    </row>
    <row r="171" spans="1:65" s="2" customFormat="1" ht="11.25">
      <c r="A171" s="34"/>
      <c r="B171" s="35"/>
      <c r="C171" s="36"/>
      <c r="D171" s="216" t="s">
        <v>143</v>
      </c>
      <c r="E171" s="36"/>
      <c r="F171" s="217" t="s">
        <v>352</v>
      </c>
      <c r="G171" s="36"/>
      <c r="H171" s="36"/>
      <c r="I171" s="115"/>
      <c r="J171" s="36"/>
      <c r="K171" s="36"/>
      <c r="L171" s="39"/>
      <c r="M171" s="218"/>
      <c r="N171" s="219"/>
      <c r="O171" s="71"/>
      <c r="P171" s="71"/>
      <c r="Q171" s="71"/>
      <c r="R171" s="71"/>
      <c r="S171" s="71"/>
      <c r="T171" s="72"/>
      <c r="U171" s="34"/>
      <c r="V171" s="34"/>
      <c r="W171" s="34"/>
      <c r="X171" s="34"/>
      <c r="Y171" s="34"/>
      <c r="Z171" s="34"/>
      <c r="AA171" s="34"/>
      <c r="AB171" s="34"/>
      <c r="AC171" s="34"/>
      <c r="AD171" s="34"/>
      <c r="AE171" s="34"/>
      <c r="AT171" s="17" t="s">
        <v>143</v>
      </c>
      <c r="AU171" s="17" t="s">
        <v>86</v>
      </c>
    </row>
    <row r="172" spans="1:65" s="14" customFormat="1" ht="11.25">
      <c r="B172" s="231"/>
      <c r="C172" s="232"/>
      <c r="D172" s="216" t="s">
        <v>146</v>
      </c>
      <c r="E172" s="233" t="s">
        <v>1</v>
      </c>
      <c r="F172" s="234" t="s">
        <v>271</v>
      </c>
      <c r="G172" s="232"/>
      <c r="H172" s="235">
        <v>24</v>
      </c>
      <c r="I172" s="236"/>
      <c r="J172" s="232"/>
      <c r="K172" s="232"/>
      <c r="L172" s="237"/>
      <c r="M172" s="238"/>
      <c r="N172" s="239"/>
      <c r="O172" s="239"/>
      <c r="P172" s="239"/>
      <c r="Q172" s="239"/>
      <c r="R172" s="239"/>
      <c r="S172" s="239"/>
      <c r="T172" s="240"/>
      <c r="AT172" s="241" t="s">
        <v>146</v>
      </c>
      <c r="AU172" s="241" t="s">
        <v>86</v>
      </c>
      <c r="AV172" s="14" t="s">
        <v>86</v>
      </c>
      <c r="AW172" s="14" t="s">
        <v>33</v>
      </c>
      <c r="AX172" s="14" t="s">
        <v>76</v>
      </c>
      <c r="AY172" s="241" t="s">
        <v>134</v>
      </c>
    </row>
    <row r="173" spans="1:65" s="15" customFormat="1" ht="11.25">
      <c r="B173" s="242"/>
      <c r="C173" s="243"/>
      <c r="D173" s="216" t="s">
        <v>146</v>
      </c>
      <c r="E173" s="244" t="s">
        <v>1</v>
      </c>
      <c r="F173" s="245" t="s">
        <v>149</v>
      </c>
      <c r="G173" s="243"/>
      <c r="H173" s="246">
        <v>24</v>
      </c>
      <c r="I173" s="247"/>
      <c r="J173" s="243"/>
      <c r="K173" s="243"/>
      <c r="L173" s="248"/>
      <c r="M173" s="249"/>
      <c r="N173" s="250"/>
      <c r="O173" s="250"/>
      <c r="P173" s="250"/>
      <c r="Q173" s="250"/>
      <c r="R173" s="250"/>
      <c r="S173" s="250"/>
      <c r="T173" s="251"/>
      <c r="AT173" s="252" t="s">
        <v>146</v>
      </c>
      <c r="AU173" s="252" t="s">
        <v>86</v>
      </c>
      <c r="AV173" s="15" t="s">
        <v>141</v>
      </c>
      <c r="AW173" s="15" t="s">
        <v>33</v>
      </c>
      <c r="AX173" s="15" t="s">
        <v>84</v>
      </c>
      <c r="AY173" s="252" t="s">
        <v>134</v>
      </c>
    </row>
    <row r="174" spans="1:65" s="2" customFormat="1" ht="21.75" customHeight="1">
      <c r="A174" s="34"/>
      <c r="B174" s="35"/>
      <c r="C174" s="203" t="s">
        <v>207</v>
      </c>
      <c r="D174" s="203" t="s">
        <v>136</v>
      </c>
      <c r="E174" s="204" t="s">
        <v>354</v>
      </c>
      <c r="F174" s="205" t="s">
        <v>355</v>
      </c>
      <c r="G174" s="206" t="s">
        <v>203</v>
      </c>
      <c r="H174" s="207">
        <v>2</v>
      </c>
      <c r="I174" s="208"/>
      <c r="J174" s="209">
        <f>ROUND(I174*H174,2)</f>
        <v>0</v>
      </c>
      <c r="K174" s="205" t="s">
        <v>1</v>
      </c>
      <c r="L174" s="39"/>
      <c r="M174" s="210" t="s">
        <v>1</v>
      </c>
      <c r="N174" s="211" t="s">
        <v>41</v>
      </c>
      <c r="O174" s="71"/>
      <c r="P174" s="212">
        <f>O174*H174</f>
        <v>0</v>
      </c>
      <c r="Q174" s="212">
        <v>0</v>
      </c>
      <c r="R174" s="212">
        <f>Q174*H174</f>
        <v>0</v>
      </c>
      <c r="S174" s="212">
        <v>0</v>
      </c>
      <c r="T174" s="213">
        <f>S174*H174</f>
        <v>0</v>
      </c>
      <c r="U174" s="34"/>
      <c r="V174" s="34"/>
      <c r="W174" s="34"/>
      <c r="X174" s="34"/>
      <c r="Y174" s="34"/>
      <c r="Z174" s="34"/>
      <c r="AA174" s="34"/>
      <c r="AB174" s="34"/>
      <c r="AC174" s="34"/>
      <c r="AD174" s="34"/>
      <c r="AE174" s="34"/>
      <c r="AR174" s="214" t="s">
        <v>225</v>
      </c>
      <c r="AT174" s="214" t="s">
        <v>136</v>
      </c>
      <c r="AU174" s="214" t="s">
        <v>86</v>
      </c>
      <c r="AY174" s="17" t="s">
        <v>134</v>
      </c>
      <c r="BE174" s="215">
        <f>IF(N174="základní",J174,0)</f>
        <v>0</v>
      </c>
      <c r="BF174" s="215">
        <f>IF(N174="snížená",J174,0)</f>
        <v>0</v>
      </c>
      <c r="BG174" s="215">
        <f>IF(N174="zákl. přenesená",J174,0)</f>
        <v>0</v>
      </c>
      <c r="BH174" s="215">
        <f>IF(N174="sníž. přenesená",J174,0)</f>
        <v>0</v>
      </c>
      <c r="BI174" s="215">
        <f>IF(N174="nulová",J174,0)</f>
        <v>0</v>
      </c>
      <c r="BJ174" s="17" t="s">
        <v>84</v>
      </c>
      <c r="BK174" s="215">
        <f>ROUND(I174*H174,2)</f>
        <v>0</v>
      </c>
      <c r="BL174" s="17" t="s">
        <v>225</v>
      </c>
      <c r="BM174" s="214" t="s">
        <v>356</v>
      </c>
    </row>
    <row r="175" spans="1:65" s="2" customFormat="1" ht="11.25">
      <c r="A175" s="34"/>
      <c r="B175" s="35"/>
      <c r="C175" s="36"/>
      <c r="D175" s="216" t="s">
        <v>143</v>
      </c>
      <c r="E175" s="36"/>
      <c r="F175" s="217" t="s">
        <v>355</v>
      </c>
      <c r="G175" s="36"/>
      <c r="H175" s="36"/>
      <c r="I175" s="115"/>
      <c r="J175" s="36"/>
      <c r="K175" s="36"/>
      <c r="L175" s="39"/>
      <c r="M175" s="218"/>
      <c r="N175" s="219"/>
      <c r="O175" s="71"/>
      <c r="P175" s="71"/>
      <c r="Q175" s="71"/>
      <c r="R175" s="71"/>
      <c r="S175" s="71"/>
      <c r="T175" s="72"/>
      <c r="U175" s="34"/>
      <c r="V175" s="34"/>
      <c r="W175" s="34"/>
      <c r="X175" s="34"/>
      <c r="Y175" s="34"/>
      <c r="Z175" s="34"/>
      <c r="AA175" s="34"/>
      <c r="AB175" s="34"/>
      <c r="AC175" s="34"/>
      <c r="AD175" s="34"/>
      <c r="AE175" s="34"/>
      <c r="AT175" s="17" t="s">
        <v>143</v>
      </c>
      <c r="AU175" s="17" t="s">
        <v>86</v>
      </c>
    </row>
    <row r="176" spans="1:65" s="13" customFormat="1" ht="22.5">
      <c r="B176" s="221"/>
      <c r="C176" s="222"/>
      <c r="D176" s="216" t="s">
        <v>146</v>
      </c>
      <c r="E176" s="223" t="s">
        <v>1</v>
      </c>
      <c r="F176" s="224" t="s">
        <v>357</v>
      </c>
      <c r="G176" s="222"/>
      <c r="H176" s="223" t="s">
        <v>1</v>
      </c>
      <c r="I176" s="225"/>
      <c r="J176" s="222"/>
      <c r="K176" s="222"/>
      <c r="L176" s="226"/>
      <c r="M176" s="227"/>
      <c r="N176" s="228"/>
      <c r="O176" s="228"/>
      <c r="P176" s="228"/>
      <c r="Q176" s="228"/>
      <c r="R176" s="228"/>
      <c r="S176" s="228"/>
      <c r="T176" s="229"/>
      <c r="AT176" s="230" t="s">
        <v>146</v>
      </c>
      <c r="AU176" s="230" t="s">
        <v>86</v>
      </c>
      <c r="AV176" s="13" t="s">
        <v>84</v>
      </c>
      <c r="AW176" s="13" t="s">
        <v>33</v>
      </c>
      <c r="AX176" s="13" t="s">
        <v>76</v>
      </c>
      <c r="AY176" s="230" t="s">
        <v>134</v>
      </c>
    </row>
    <row r="177" spans="1:65" s="13" customFormat="1" ht="11.25">
      <c r="B177" s="221"/>
      <c r="C177" s="222"/>
      <c r="D177" s="216" t="s">
        <v>146</v>
      </c>
      <c r="E177" s="223" t="s">
        <v>1</v>
      </c>
      <c r="F177" s="224" t="s">
        <v>358</v>
      </c>
      <c r="G177" s="222"/>
      <c r="H177" s="223" t="s">
        <v>1</v>
      </c>
      <c r="I177" s="225"/>
      <c r="J177" s="222"/>
      <c r="K177" s="222"/>
      <c r="L177" s="226"/>
      <c r="M177" s="227"/>
      <c r="N177" s="228"/>
      <c r="O177" s="228"/>
      <c r="P177" s="228"/>
      <c r="Q177" s="228"/>
      <c r="R177" s="228"/>
      <c r="S177" s="228"/>
      <c r="T177" s="229"/>
      <c r="AT177" s="230" t="s">
        <v>146</v>
      </c>
      <c r="AU177" s="230" t="s">
        <v>86</v>
      </c>
      <c r="AV177" s="13" t="s">
        <v>84</v>
      </c>
      <c r="AW177" s="13" t="s">
        <v>33</v>
      </c>
      <c r="AX177" s="13" t="s">
        <v>76</v>
      </c>
      <c r="AY177" s="230" t="s">
        <v>134</v>
      </c>
    </row>
    <row r="178" spans="1:65" s="13" customFormat="1" ht="33.75">
      <c r="B178" s="221"/>
      <c r="C178" s="222"/>
      <c r="D178" s="216" t="s">
        <v>146</v>
      </c>
      <c r="E178" s="223" t="s">
        <v>1</v>
      </c>
      <c r="F178" s="224" t="s">
        <v>359</v>
      </c>
      <c r="G178" s="222"/>
      <c r="H178" s="223" t="s">
        <v>1</v>
      </c>
      <c r="I178" s="225"/>
      <c r="J178" s="222"/>
      <c r="K178" s="222"/>
      <c r="L178" s="226"/>
      <c r="M178" s="227"/>
      <c r="N178" s="228"/>
      <c r="O178" s="228"/>
      <c r="P178" s="228"/>
      <c r="Q178" s="228"/>
      <c r="R178" s="228"/>
      <c r="S178" s="228"/>
      <c r="T178" s="229"/>
      <c r="AT178" s="230" t="s">
        <v>146</v>
      </c>
      <c r="AU178" s="230" t="s">
        <v>86</v>
      </c>
      <c r="AV178" s="13" t="s">
        <v>84</v>
      </c>
      <c r="AW178" s="13" t="s">
        <v>33</v>
      </c>
      <c r="AX178" s="13" t="s">
        <v>76</v>
      </c>
      <c r="AY178" s="230" t="s">
        <v>134</v>
      </c>
    </row>
    <row r="179" spans="1:65" s="14" customFormat="1" ht="11.25">
      <c r="B179" s="231"/>
      <c r="C179" s="232"/>
      <c r="D179" s="216" t="s">
        <v>146</v>
      </c>
      <c r="E179" s="233" t="s">
        <v>1</v>
      </c>
      <c r="F179" s="234" t="s">
        <v>86</v>
      </c>
      <c r="G179" s="232"/>
      <c r="H179" s="235">
        <v>2</v>
      </c>
      <c r="I179" s="236"/>
      <c r="J179" s="232"/>
      <c r="K179" s="232"/>
      <c r="L179" s="237"/>
      <c r="M179" s="238"/>
      <c r="N179" s="239"/>
      <c r="O179" s="239"/>
      <c r="P179" s="239"/>
      <c r="Q179" s="239"/>
      <c r="R179" s="239"/>
      <c r="S179" s="239"/>
      <c r="T179" s="240"/>
      <c r="AT179" s="241" t="s">
        <v>146</v>
      </c>
      <c r="AU179" s="241" t="s">
        <v>86</v>
      </c>
      <c r="AV179" s="14" t="s">
        <v>86</v>
      </c>
      <c r="AW179" s="14" t="s">
        <v>33</v>
      </c>
      <c r="AX179" s="14" t="s">
        <v>76</v>
      </c>
      <c r="AY179" s="241" t="s">
        <v>134</v>
      </c>
    </row>
    <row r="180" spans="1:65" s="15" customFormat="1" ht="11.25">
      <c r="B180" s="242"/>
      <c r="C180" s="243"/>
      <c r="D180" s="216" t="s">
        <v>146</v>
      </c>
      <c r="E180" s="244" t="s">
        <v>1</v>
      </c>
      <c r="F180" s="245" t="s">
        <v>149</v>
      </c>
      <c r="G180" s="243"/>
      <c r="H180" s="246">
        <v>2</v>
      </c>
      <c r="I180" s="247"/>
      <c r="J180" s="243"/>
      <c r="K180" s="243"/>
      <c r="L180" s="248"/>
      <c r="M180" s="249"/>
      <c r="N180" s="250"/>
      <c r="O180" s="250"/>
      <c r="P180" s="250"/>
      <c r="Q180" s="250"/>
      <c r="R180" s="250"/>
      <c r="S180" s="250"/>
      <c r="T180" s="251"/>
      <c r="AT180" s="252" t="s">
        <v>146</v>
      </c>
      <c r="AU180" s="252" t="s">
        <v>86</v>
      </c>
      <c r="AV180" s="15" t="s">
        <v>141</v>
      </c>
      <c r="AW180" s="15" t="s">
        <v>33</v>
      </c>
      <c r="AX180" s="15" t="s">
        <v>84</v>
      </c>
      <c r="AY180" s="252" t="s">
        <v>134</v>
      </c>
    </row>
    <row r="181" spans="1:65" s="2" customFormat="1" ht="21.75" customHeight="1">
      <c r="A181" s="34"/>
      <c r="B181" s="35"/>
      <c r="C181" s="203" t="s">
        <v>214</v>
      </c>
      <c r="D181" s="203" t="s">
        <v>136</v>
      </c>
      <c r="E181" s="204" t="s">
        <v>360</v>
      </c>
      <c r="F181" s="205" t="s">
        <v>361</v>
      </c>
      <c r="G181" s="206" t="s">
        <v>203</v>
      </c>
      <c r="H181" s="207">
        <v>22</v>
      </c>
      <c r="I181" s="208"/>
      <c r="J181" s="209">
        <f>ROUND(I181*H181,2)</f>
        <v>0</v>
      </c>
      <c r="K181" s="205" t="s">
        <v>1</v>
      </c>
      <c r="L181" s="39"/>
      <c r="M181" s="210" t="s">
        <v>1</v>
      </c>
      <c r="N181" s="211" t="s">
        <v>41</v>
      </c>
      <c r="O181" s="71"/>
      <c r="P181" s="212">
        <f>O181*H181</f>
        <v>0</v>
      </c>
      <c r="Q181" s="212">
        <v>0</v>
      </c>
      <c r="R181" s="212">
        <f>Q181*H181</f>
        <v>0</v>
      </c>
      <c r="S181" s="212">
        <v>0</v>
      </c>
      <c r="T181" s="213">
        <f>S181*H181</f>
        <v>0</v>
      </c>
      <c r="U181" s="34"/>
      <c r="V181" s="34"/>
      <c r="W181" s="34"/>
      <c r="X181" s="34"/>
      <c r="Y181" s="34"/>
      <c r="Z181" s="34"/>
      <c r="AA181" s="34"/>
      <c r="AB181" s="34"/>
      <c r="AC181" s="34"/>
      <c r="AD181" s="34"/>
      <c r="AE181" s="34"/>
      <c r="AR181" s="214" t="s">
        <v>225</v>
      </c>
      <c r="AT181" s="214" t="s">
        <v>136</v>
      </c>
      <c r="AU181" s="214" t="s">
        <v>86</v>
      </c>
      <c r="AY181" s="17" t="s">
        <v>134</v>
      </c>
      <c r="BE181" s="215">
        <f>IF(N181="základní",J181,0)</f>
        <v>0</v>
      </c>
      <c r="BF181" s="215">
        <f>IF(N181="snížená",J181,0)</f>
        <v>0</v>
      </c>
      <c r="BG181" s="215">
        <f>IF(N181="zákl. přenesená",J181,0)</f>
        <v>0</v>
      </c>
      <c r="BH181" s="215">
        <f>IF(N181="sníž. přenesená",J181,0)</f>
        <v>0</v>
      </c>
      <c r="BI181" s="215">
        <f>IF(N181="nulová",J181,0)</f>
        <v>0</v>
      </c>
      <c r="BJ181" s="17" t="s">
        <v>84</v>
      </c>
      <c r="BK181" s="215">
        <f>ROUND(I181*H181,2)</f>
        <v>0</v>
      </c>
      <c r="BL181" s="17" t="s">
        <v>225</v>
      </c>
      <c r="BM181" s="214" t="s">
        <v>362</v>
      </c>
    </row>
    <row r="182" spans="1:65" s="2" customFormat="1" ht="11.25">
      <c r="A182" s="34"/>
      <c r="B182" s="35"/>
      <c r="C182" s="36"/>
      <c r="D182" s="216" t="s">
        <v>143</v>
      </c>
      <c r="E182" s="36"/>
      <c r="F182" s="217" t="s">
        <v>361</v>
      </c>
      <c r="G182" s="36"/>
      <c r="H182" s="36"/>
      <c r="I182" s="115"/>
      <c r="J182" s="36"/>
      <c r="K182" s="36"/>
      <c r="L182" s="39"/>
      <c r="M182" s="218"/>
      <c r="N182" s="219"/>
      <c r="O182" s="71"/>
      <c r="P182" s="71"/>
      <c r="Q182" s="71"/>
      <c r="R182" s="71"/>
      <c r="S182" s="71"/>
      <c r="T182" s="72"/>
      <c r="U182" s="34"/>
      <c r="V182" s="34"/>
      <c r="W182" s="34"/>
      <c r="X182" s="34"/>
      <c r="Y182" s="34"/>
      <c r="Z182" s="34"/>
      <c r="AA182" s="34"/>
      <c r="AB182" s="34"/>
      <c r="AC182" s="34"/>
      <c r="AD182" s="34"/>
      <c r="AE182" s="34"/>
      <c r="AT182" s="17" t="s">
        <v>143</v>
      </c>
      <c r="AU182" s="17" t="s">
        <v>86</v>
      </c>
    </row>
    <row r="183" spans="1:65" s="13" customFormat="1" ht="22.5">
      <c r="B183" s="221"/>
      <c r="C183" s="222"/>
      <c r="D183" s="216" t="s">
        <v>146</v>
      </c>
      <c r="E183" s="223" t="s">
        <v>1</v>
      </c>
      <c r="F183" s="224" t="s">
        <v>363</v>
      </c>
      <c r="G183" s="222"/>
      <c r="H183" s="223" t="s">
        <v>1</v>
      </c>
      <c r="I183" s="225"/>
      <c r="J183" s="222"/>
      <c r="K183" s="222"/>
      <c r="L183" s="226"/>
      <c r="M183" s="227"/>
      <c r="N183" s="228"/>
      <c r="O183" s="228"/>
      <c r="P183" s="228"/>
      <c r="Q183" s="228"/>
      <c r="R183" s="228"/>
      <c r="S183" s="228"/>
      <c r="T183" s="229"/>
      <c r="AT183" s="230" t="s">
        <v>146</v>
      </c>
      <c r="AU183" s="230" t="s">
        <v>86</v>
      </c>
      <c r="AV183" s="13" t="s">
        <v>84</v>
      </c>
      <c r="AW183" s="13" t="s">
        <v>33</v>
      </c>
      <c r="AX183" s="13" t="s">
        <v>76</v>
      </c>
      <c r="AY183" s="230" t="s">
        <v>134</v>
      </c>
    </row>
    <row r="184" spans="1:65" s="13" customFormat="1" ht="11.25">
      <c r="B184" s="221"/>
      <c r="C184" s="222"/>
      <c r="D184" s="216" t="s">
        <v>146</v>
      </c>
      <c r="E184" s="223" t="s">
        <v>1</v>
      </c>
      <c r="F184" s="224" t="s">
        <v>364</v>
      </c>
      <c r="G184" s="222"/>
      <c r="H184" s="223" t="s">
        <v>1</v>
      </c>
      <c r="I184" s="225"/>
      <c r="J184" s="222"/>
      <c r="K184" s="222"/>
      <c r="L184" s="226"/>
      <c r="M184" s="227"/>
      <c r="N184" s="228"/>
      <c r="O184" s="228"/>
      <c r="P184" s="228"/>
      <c r="Q184" s="228"/>
      <c r="R184" s="228"/>
      <c r="S184" s="228"/>
      <c r="T184" s="229"/>
      <c r="AT184" s="230" t="s">
        <v>146</v>
      </c>
      <c r="AU184" s="230" t="s">
        <v>86</v>
      </c>
      <c r="AV184" s="13" t="s">
        <v>84</v>
      </c>
      <c r="AW184" s="13" t="s">
        <v>33</v>
      </c>
      <c r="AX184" s="13" t="s">
        <v>76</v>
      </c>
      <c r="AY184" s="230" t="s">
        <v>134</v>
      </c>
    </row>
    <row r="185" spans="1:65" s="13" customFormat="1" ht="33.75">
      <c r="B185" s="221"/>
      <c r="C185" s="222"/>
      <c r="D185" s="216" t="s">
        <v>146</v>
      </c>
      <c r="E185" s="223" t="s">
        <v>1</v>
      </c>
      <c r="F185" s="224" t="s">
        <v>359</v>
      </c>
      <c r="G185" s="222"/>
      <c r="H185" s="223" t="s">
        <v>1</v>
      </c>
      <c r="I185" s="225"/>
      <c r="J185" s="222"/>
      <c r="K185" s="222"/>
      <c r="L185" s="226"/>
      <c r="M185" s="227"/>
      <c r="N185" s="228"/>
      <c r="O185" s="228"/>
      <c r="P185" s="228"/>
      <c r="Q185" s="228"/>
      <c r="R185" s="228"/>
      <c r="S185" s="228"/>
      <c r="T185" s="229"/>
      <c r="AT185" s="230" t="s">
        <v>146</v>
      </c>
      <c r="AU185" s="230" t="s">
        <v>86</v>
      </c>
      <c r="AV185" s="13" t="s">
        <v>84</v>
      </c>
      <c r="AW185" s="13" t="s">
        <v>33</v>
      </c>
      <c r="AX185" s="13" t="s">
        <v>76</v>
      </c>
      <c r="AY185" s="230" t="s">
        <v>134</v>
      </c>
    </row>
    <row r="186" spans="1:65" s="14" customFormat="1" ht="11.25">
      <c r="B186" s="231"/>
      <c r="C186" s="232"/>
      <c r="D186" s="216" t="s">
        <v>146</v>
      </c>
      <c r="E186" s="233" t="s">
        <v>1</v>
      </c>
      <c r="F186" s="234" t="s">
        <v>261</v>
      </c>
      <c r="G186" s="232"/>
      <c r="H186" s="235">
        <v>22</v>
      </c>
      <c r="I186" s="236"/>
      <c r="J186" s="232"/>
      <c r="K186" s="232"/>
      <c r="L186" s="237"/>
      <c r="M186" s="238"/>
      <c r="N186" s="239"/>
      <c r="O186" s="239"/>
      <c r="P186" s="239"/>
      <c r="Q186" s="239"/>
      <c r="R186" s="239"/>
      <c r="S186" s="239"/>
      <c r="T186" s="240"/>
      <c r="AT186" s="241" t="s">
        <v>146</v>
      </c>
      <c r="AU186" s="241" t="s">
        <v>86</v>
      </c>
      <c r="AV186" s="14" t="s">
        <v>86</v>
      </c>
      <c r="AW186" s="14" t="s">
        <v>33</v>
      </c>
      <c r="AX186" s="14" t="s">
        <v>76</v>
      </c>
      <c r="AY186" s="241" t="s">
        <v>134</v>
      </c>
    </row>
    <row r="187" spans="1:65" s="15" customFormat="1" ht="11.25">
      <c r="B187" s="242"/>
      <c r="C187" s="243"/>
      <c r="D187" s="216" t="s">
        <v>146</v>
      </c>
      <c r="E187" s="244" t="s">
        <v>1</v>
      </c>
      <c r="F187" s="245" t="s">
        <v>149</v>
      </c>
      <c r="G187" s="243"/>
      <c r="H187" s="246">
        <v>22</v>
      </c>
      <c r="I187" s="247"/>
      <c r="J187" s="243"/>
      <c r="K187" s="243"/>
      <c r="L187" s="248"/>
      <c r="M187" s="249"/>
      <c r="N187" s="250"/>
      <c r="O187" s="250"/>
      <c r="P187" s="250"/>
      <c r="Q187" s="250"/>
      <c r="R187" s="250"/>
      <c r="S187" s="250"/>
      <c r="T187" s="251"/>
      <c r="AT187" s="252" t="s">
        <v>146</v>
      </c>
      <c r="AU187" s="252" t="s">
        <v>86</v>
      </c>
      <c r="AV187" s="15" t="s">
        <v>141</v>
      </c>
      <c r="AW187" s="15" t="s">
        <v>33</v>
      </c>
      <c r="AX187" s="15" t="s">
        <v>84</v>
      </c>
      <c r="AY187" s="252" t="s">
        <v>134</v>
      </c>
    </row>
    <row r="188" spans="1:65" s="2" customFormat="1" ht="21.75" customHeight="1">
      <c r="A188" s="34"/>
      <c r="B188" s="35"/>
      <c r="C188" s="203" t="s">
        <v>218</v>
      </c>
      <c r="D188" s="203" t="s">
        <v>136</v>
      </c>
      <c r="E188" s="204" t="s">
        <v>365</v>
      </c>
      <c r="F188" s="205" t="s">
        <v>366</v>
      </c>
      <c r="G188" s="206" t="s">
        <v>203</v>
      </c>
      <c r="H188" s="207">
        <v>1</v>
      </c>
      <c r="I188" s="208"/>
      <c r="J188" s="209">
        <f>ROUND(I188*H188,2)</f>
        <v>0</v>
      </c>
      <c r="K188" s="205" t="s">
        <v>1</v>
      </c>
      <c r="L188" s="39"/>
      <c r="M188" s="210" t="s">
        <v>1</v>
      </c>
      <c r="N188" s="211" t="s">
        <v>41</v>
      </c>
      <c r="O188" s="71"/>
      <c r="P188" s="212">
        <f>O188*H188</f>
        <v>0</v>
      </c>
      <c r="Q188" s="212">
        <v>0</v>
      </c>
      <c r="R188" s="212">
        <f>Q188*H188</f>
        <v>0</v>
      </c>
      <c r="S188" s="212">
        <v>0</v>
      </c>
      <c r="T188" s="213">
        <f>S188*H188</f>
        <v>0</v>
      </c>
      <c r="U188" s="34"/>
      <c r="V188" s="34"/>
      <c r="W188" s="34"/>
      <c r="X188" s="34"/>
      <c r="Y188" s="34"/>
      <c r="Z188" s="34"/>
      <c r="AA188" s="34"/>
      <c r="AB188" s="34"/>
      <c r="AC188" s="34"/>
      <c r="AD188" s="34"/>
      <c r="AE188" s="34"/>
      <c r="AR188" s="214" t="s">
        <v>225</v>
      </c>
      <c r="AT188" s="214" t="s">
        <v>136</v>
      </c>
      <c r="AU188" s="214" t="s">
        <v>86</v>
      </c>
      <c r="AY188" s="17" t="s">
        <v>134</v>
      </c>
      <c r="BE188" s="215">
        <f>IF(N188="základní",J188,0)</f>
        <v>0</v>
      </c>
      <c r="BF188" s="215">
        <f>IF(N188="snížená",J188,0)</f>
        <v>0</v>
      </c>
      <c r="BG188" s="215">
        <f>IF(N188="zákl. přenesená",J188,0)</f>
        <v>0</v>
      </c>
      <c r="BH188" s="215">
        <f>IF(N188="sníž. přenesená",J188,0)</f>
        <v>0</v>
      </c>
      <c r="BI188" s="215">
        <f>IF(N188="nulová",J188,0)</f>
        <v>0</v>
      </c>
      <c r="BJ188" s="17" t="s">
        <v>84</v>
      </c>
      <c r="BK188" s="215">
        <f>ROUND(I188*H188,2)</f>
        <v>0</v>
      </c>
      <c r="BL188" s="17" t="s">
        <v>225</v>
      </c>
      <c r="BM188" s="214" t="s">
        <v>367</v>
      </c>
    </row>
    <row r="189" spans="1:65" s="2" customFormat="1" ht="11.25">
      <c r="A189" s="34"/>
      <c r="B189" s="35"/>
      <c r="C189" s="36"/>
      <c r="D189" s="216" t="s">
        <v>143</v>
      </c>
      <c r="E189" s="36"/>
      <c r="F189" s="217" t="s">
        <v>366</v>
      </c>
      <c r="G189" s="36"/>
      <c r="H189" s="36"/>
      <c r="I189" s="115"/>
      <c r="J189" s="36"/>
      <c r="K189" s="36"/>
      <c r="L189" s="39"/>
      <c r="M189" s="218"/>
      <c r="N189" s="219"/>
      <c r="O189" s="71"/>
      <c r="P189" s="71"/>
      <c r="Q189" s="71"/>
      <c r="R189" s="71"/>
      <c r="S189" s="71"/>
      <c r="T189" s="72"/>
      <c r="U189" s="34"/>
      <c r="V189" s="34"/>
      <c r="W189" s="34"/>
      <c r="X189" s="34"/>
      <c r="Y189" s="34"/>
      <c r="Z189" s="34"/>
      <c r="AA189" s="34"/>
      <c r="AB189" s="34"/>
      <c r="AC189" s="34"/>
      <c r="AD189" s="34"/>
      <c r="AE189" s="34"/>
      <c r="AT189" s="17" t="s">
        <v>143</v>
      </c>
      <c r="AU189" s="17" t="s">
        <v>86</v>
      </c>
    </row>
    <row r="190" spans="1:65" s="13" customFormat="1" ht="22.5">
      <c r="B190" s="221"/>
      <c r="C190" s="222"/>
      <c r="D190" s="216" t="s">
        <v>146</v>
      </c>
      <c r="E190" s="223" t="s">
        <v>1</v>
      </c>
      <c r="F190" s="224" t="s">
        <v>368</v>
      </c>
      <c r="G190" s="222"/>
      <c r="H190" s="223" t="s">
        <v>1</v>
      </c>
      <c r="I190" s="225"/>
      <c r="J190" s="222"/>
      <c r="K190" s="222"/>
      <c r="L190" s="226"/>
      <c r="M190" s="227"/>
      <c r="N190" s="228"/>
      <c r="O190" s="228"/>
      <c r="P190" s="228"/>
      <c r="Q190" s="228"/>
      <c r="R190" s="228"/>
      <c r="S190" s="228"/>
      <c r="T190" s="229"/>
      <c r="AT190" s="230" t="s">
        <v>146</v>
      </c>
      <c r="AU190" s="230" t="s">
        <v>86</v>
      </c>
      <c r="AV190" s="13" t="s">
        <v>84</v>
      </c>
      <c r="AW190" s="13" t="s">
        <v>33</v>
      </c>
      <c r="AX190" s="13" t="s">
        <v>76</v>
      </c>
      <c r="AY190" s="230" t="s">
        <v>134</v>
      </c>
    </row>
    <row r="191" spans="1:65" s="13" customFormat="1" ht="11.25">
      <c r="B191" s="221"/>
      <c r="C191" s="222"/>
      <c r="D191" s="216" t="s">
        <v>146</v>
      </c>
      <c r="E191" s="223" t="s">
        <v>1</v>
      </c>
      <c r="F191" s="224" t="s">
        <v>369</v>
      </c>
      <c r="G191" s="222"/>
      <c r="H191" s="223" t="s">
        <v>1</v>
      </c>
      <c r="I191" s="225"/>
      <c r="J191" s="222"/>
      <c r="K191" s="222"/>
      <c r="L191" s="226"/>
      <c r="M191" s="227"/>
      <c r="N191" s="228"/>
      <c r="O191" s="228"/>
      <c r="P191" s="228"/>
      <c r="Q191" s="228"/>
      <c r="R191" s="228"/>
      <c r="S191" s="228"/>
      <c r="T191" s="229"/>
      <c r="AT191" s="230" t="s">
        <v>146</v>
      </c>
      <c r="AU191" s="230" t="s">
        <v>86</v>
      </c>
      <c r="AV191" s="13" t="s">
        <v>84</v>
      </c>
      <c r="AW191" s="13" t="s">
        <v>33</v>
      </c>
      <c r="AX191" s="13" t="s">
        <v>76</v>
      </c>
      <c r="AY191" s="230" t="s">
        <v>134</v>
      </c>
    </row>
    <row r="192" spans="1:65" s="13" customFormat="1" ht="11.25">
      <c r="B192" s="221"/>
      <c r="C192" s="222"/>
      <c r="D192" s="216" t="s">
        <v>146</v>
      </c>
      <c r="E192" s="223" t="s">
        <v>1</v>
      </c>
      <c r="F192" s="224" t="s">
        <v>370</v>
      </c>
      <c r="G192" s="222"/>
      <c r="H192" s="223" t="s">
        <v>1</v>
      </c>
      <c r="I192" s="225"/>
      <c r="J192" s="222"/>
      <c r="K192" s="222"/>
      <c r="L192" s="226"/>
      <c r="M192" s="227"/>
      <c r="N192" s="228"/>
      <c r="O192" s="228"/>
      <c r="P192" s="228"/>
      <c r="Q192" s="228"/>
      <c r="R192" s="228"/>
      <c r="S192" s="228"/>
      <c r="T192" s="229"/>
      <c r="AT192" s="230" t="s">
        <v>146</v>
      </c>
      <c r="AU192" s="230" t="s">
        <v>86</v>
      </c>
      <c r="AV192" s="13" t="s">
        <v>84</v>
      </c>
      <c r="AW192" s="13" t="s">
        <v>33</v>
      </c>
      <c r="AX192" s="13" t="s">
        <v>76</v>
      </c>
      <c r="AY192" s="230" t="s">
        <v>134</v>
      </c>
    </row>
    <row r="193" spans="1:65" s="13" customFormat="1" ht="33.75">
      <c r="B193" s="221"/>
      <c r="C193" s="222"/>
      <c r="D193" s="216" t="s">
        <v>146</v>
      </c>
      <c r="E193" s="223" t="s">
        <v>1</v>
      </c>
      <c r="F193" s="224" t="s">
        <v>359</v>
      </c>
      <c r="G193" s="222"/>
      <c r="H193" s="223" t="s">
        <v>1</v>
      </c>
      <c r="I193" s="225"/>
      <c r="J193" s="222"/>
      <c r="K193" s="222"/>
      <c r="L193" s="226"/>
      <c r="M193" s="227"/>
      <c r="N193" s="228"/>
      <c r="O193" s="228"/>
      <c r="P193" s="228"/>
      <c r="Q193" s="228"/>
      <c r="R193" s="228"/>
      <c r="S193" s="228"/>
      <c r="T193" s="229"/>
      <c r="AT193" s="230" t="s">
        <v>146</v>
      </c>
      <c r="AU193" s="230" t="s">
        <v>86</v>
      </c>
      <c r="AV193" s="13" t="s">
        <v>84</v>
      </c>
      <c r="AW193" s="13" t="s">
        <v>33</v>
      </c>
      <c r="AX193" s="13" t="s">
        <v>76</v>
      </c>
      <c r="AY193" s="230" t="s">
        <v>134</v>
      </c>
    </row>
    <row r="194" spans="1:65" s="14" customFormat="1" ht="11.25">
      <c r="B194" s="231"/>
      <c r="C194" s="232"/>
      <c r="D194" s="216" t="s">
        <v>146</v>
      </c>
      <c r="E194" s="233" t="s">
        <v>1</v>
      </c>
      <c r="F194" s="234" t="s">
        <v>84</v>
      </c>
      <c r="G194" s="232"/>
      <c r="H194" s="235">
        <v>1</v>
      </c>
      <c r="I194" s="236"/>
      <c r="J194" s="232"/>
      <c r="K194" s="232"/>
      <c r="L194" s="237"/>
      <c r="M194" s="238"/>
      <c r="N194" s="239"/>
      <c r="O194" s="239"/>
      <c r="P194" s="239"/>
      <c r="Q194" s="239"/>
      <c r="R194" s="239"/>
      <c r="S194" s="239"/>
      <c r="T194" s="240"/>
      <c r="AT194" s="241" t="s">
        <v>146</v>
      </c>
      <c r="AU194" s="241" t="s">
        <v>86</v>
      </c>
      <c r="AV194" s="14" t="s">
        <v>86</v>
      </c>
      <c r="AW194" s="14" t="s">
        <v>33</v>
      </c>
      <c r="AX194" s="14" t="s">
        <v>76</v>
      </c>
      <c r="AY194" s="241" t="s">
        <v>134</v>
      </c>
    </row>
    <row r="195" spans="1:65" s="15" customFormat="1" ht="11.25">
      <c r="B195" s="242"/>
      <c r="C195" s="243"/>
      <c r="D195" s="216" t="s">
        <v>146</v>
      </c>
      <c r="E195" s="244" t="s">
        <v>1</v>
      </c>
      <c r="F195" s="245" t="s">
        <v>149</v>
      </c>
      <c r="G195" s="243"/>
      <c r="H195" s="246">
        <v>1</v>
      </c>
      <c r="I195" s="247"/>
      <c r="J195" s="243"/>
      <c r="K195" s="243"/>
      <c r="L195" s="248"/>
      <c r="M195" s="249"/>
      <c r="N195" s="250"/>
      <c r="O195" s="250"/>
      <c r="P195" s="250"/>
      <c r="Q195" s="250"/>
      <c r="R195" s="250"/>
      <c r="S195" s="250"/>
      <c r="T195" s="251"/>
      <c r="AT195" s="252" t="s">
        <v>146</v>
      </c>
      <c r="AU195" s="252" t="s">
        <v>86</v>
      </c>
      <c r="AV195" s="15" t="s">
        <v>141</v>
      </c>
      <c r="AW195" s="15" t="s">
        <v>33</v>
      </c>
      <c r="AX195" s="15" t="s">
        <v>84</v>
      </c>
      <c r="AY195" s="252" t="s">
        <v>134</v>
      </c>
    </row>
    <row r="196" spans="1:65" s="2" customFormat="1" ht="21.75" customHeight="1">
      <c r="A196" s="34"/>
      <c r="B196" s="35"/>
      <c r="C196" s="203" t="s">
        <v>8</v>
      </c>
      <c r="D196" s="203" t="s">
        <v>136</v>
      </c>
      <c r="E196" s="204" t="s">
        <v>371</v>
      </c>
      <c r="F196" s="205" t="s">
        <v>372</v>
      </c>
      <c r="G196" s="206" t="s">
        <v>373</v>
      </c>
      <c r="H196" s="207">
        <v>1</v>
      </c>
      <c r="I196" s="208"/>
      <c r="J196" s="209">
        <f>ROUND(I196*H196,2)</f>
        <v>0</v>
      </c>
      <c r="K196" s="205" t="s">
        <v>1</v>
      </c>
      <c r="L196" s="39"/>
      <c r="M196" s="210" t="s">
        <v>1</v>
      </c>
      <c r="N196" s="211" t="s">
        <v>41</v>
      </c>
      <c r="O196" s="71"/>
      <c r="P196" s="212">
        <f>O196*H196</f>
        <v>0</v>
      </c>
      <c r="Q196" s="212">
        <v>0</v>
      </c>
      <c r="R196" s="212">
        <f>Q196*H196</f>
        <v>0</v>
      </c>
      <c r="S196" s="212">
        <v>0</v>
      </c>
      <c r="T196" s="213">
        <f>S196*H196</f>
        <v>0</v>
      </c>
      <c r="U196" s="34"/>
      <c r="V196" s="34"/>
      <c r="W196" s="34"/>
      <c r="X196" s="34"/>
      <c r="Y196" s="34"/>
      <c r="Z196" s="34"/>
      <c r="AA196" s="34"/>
      <c r="AB196" s="34"/>
      <c r="AC196" s="34"/>
      <c r="AD196" s="34"/>
      <c r="AE196" s="34"/>
      <c r="AR196" s="214" t="s">
        <v>225</v>
      </c>
      <c r="AT196" s="214" t="s">
        <v>136</v>
      </c>
      <c r="AU196" s="214" t="s">
        <v>86</v>
      </c>
      <c r="AY196" s="17" t="s">
        <v>134</v>
      </c>
      <c r="BE196" s="215">
        <f>IF(N196="základní",J196,0)</f>
        <v>0</v>
      </c>
      <c r="BF196" s="215">
        <f>IF(N196="snížená",J196,0)</f>
        <v>0</v>
      </c>
      <c r="BG196" s="215">
        <f>IF(N196="zákl. přenesená",J196,0)</f>
        <v>0</v>
      </c>
      <c r="BH196" s="215">
        <f>IF(N196="sníž. přenesená",J196,0)</f>
        <v>0</v>
      </c>
      <c r="BI196" s="215">
        <f>IF(N196="nulová",J196,0)</f>
        <v>0</v>
      </c>
      <c r="BJ196" s="17" t="s">
        <v>84</v>
      </c>
      <c r="BK196" s="215">
        <f>ROUND(I196*H196,2)</f>
        <v>0</v>
      </c>
      <c r="BL196" s="17" t="s">
        <v>225</v>
      </c>
      <c r="BM196" s="214" t="s">
        <v>374</v>
      </c>
    </row>
    <row r="197" spans="1:65" s="2" customFormat="1" ht="11.25">
      <c r="A197" s="34"/>
      <c r="B197" s="35"/>
      <c r="C197" s="36"/>
      <c r="D197" s="216" t="s">
        <v>143</v>
      </c>
      <c r="E197" s="36"/>
      <c r="F197" s="217" t="s">
        <v>372</v>
      </c>
      <c r="G197" s="36"/>
      <c r="H197" s="36"/>
      <c r="I197" s="115"/>
      <c r="J197" s="36"/>
      <c r="K197" s="36"/>
      <c r="L197" s="39"/>
      <c r="M197" s="218"/>
      <c r="N197" s="219"/>
      <c r="O197" s="71"/>
      <c r="P197" s="71"/>
      <c r="Q197" s="71"/>
      <c r="R197" s="71"/>
      <c r="S197" s="71"/>
      <c r="T197" s="72"/>
      <c r="U197" s="34"/>
      <c r="V197" s="34"/>
      <c r="W197" s="34"/>
      <c r="X197" s="34"/>
      <c r="Y197" s="34"/>
      <c r="Z197" s="34"/>
      <c r="AA197" s="34"/>
      <c r="AB197" s="34"/>
      <c r="AC197" s="34"/>
      <c r="AD197" s="34"/>
      <c r="AE197" s="34"/>
      <c r="AT197" s="17" t="s">
        <v>143</v>
      </c>
      <c r="AU197" s="17" t="s">
        <v>86</v>
      </c>
    </row>
    <row r="198" spans="1:65" s="13" customFormat="1" ht="22.5">
      <c r="B198" s="221"/>
      <c r="C198" s="222"/>
      <c r="D198" s="216" t="s">
        <v>146</v>
      </c>
      <c r="E198" s="223" t="s">
        <v>1</v>
      </c>
      <c r="F198" s="224" t="s">
        <v>375</v>
      </c>
      <c r="G198" s="222"/>
      <c r="H198" s="223" t="s">
        <v>1</v>
      </c>
      <c r="I198" s="225"/>
      <c r="J198" s="222"/>
      <c r="K198" s="222"/>
      <c r="L198" s="226"/>
      <c r="M198" s="227"/>
      <c r="N198" s="228"/>
      <c r="O198" s="228"/>
      <c r="P198" s="228"/>
      <c r="Q198" s="228"/>
      <c r="R198" s="228"/>
      <c r="S198" s="228"/>
      <c r="T198" s="229"/>
      <c r="AT198" s="230" t="s">
        <v>146</v>
      </c>
      <c r="AU198" s="230" t="s">
        <v>86</v>
      </c>
      <c r="AV198" s="13" t="s">
        <v>84</v>
      </c>
      <c r="AW198" s="13" t="s">
        <v>33</v>
      </c>
      <c r="AX198" s="13" t="s">
        <v>76</v>
      </c>
      <c r="AY198" s="230" t="s">
        <v>134</v>
      </c>
    </row>
    <row r="199" spans="1:65" s="14" customFormat="1" ht="11.25">
      <c r="B199" s="231"/>
      <c r="C199" s="232"/>
      <c r="D199" s="216" t="s">
        <v>146</v>
      </c>
      <c r="E199" s="233" t="s">
        <v>1</v>
      </c>
      <c r="F199" s="234" t="s">
        <v>84</v>
      </c>
      <c r="G199" s="232"/>
      <c r="H199" s="235">
        <v>1</v>
      </c>
      <c r="I199" s="236"/>
      <c r="J199" s="232"/>
      <c r="K199" s="232"/>
      <c r="L199" s="237"/>
      <c r="M199" s="238"/>
      <c r="N199" s="239"/>
      <c r="O199" s="239"/>
      <c r="P199" s="239"/>
      <c r="Q199" s="239"/>
      <c r="R199" s="239"/>
      <c r="S199" s="239"/>
      <c r="T199" s="240"/>
      <c r="AT199" s="241" t="s">
        <v>146</v>
      </c>
      <c r="AU199" s="241" t="s">
        <v>86</v>
      </c>
      <c r="AV199" s="14" t="s">
        <v>86</v>
      </c>
      <c r="AW199" s="14" t="s">
        <v>33</v>
      </c>
      <c r="AX199" s="14" t="s">
        <v>76</v>
      </c>
      <c r="AY199" s="241" t="s">
        <v>134</v>
      </c>
    </row>
    <row r="200" spans="1:65" s="15" customFormat="1" ht="11.25">
      <c r="B200" s="242"/>
      <c r="C200" s="243"/>
      <c r="D200" s="216" t="s">
        <v>146</v>
      </c>
      <c r="E200" s="244" t="s">
        <v>1</v>
      </c>
      <c r="F200" s="245" t="s">
        <v>149</v>
      </c>
      <c r="G200" s="243"/>
      <c r="H200" s="246">
        <v>1</v>
      </c>
      <c r="I200" s="247"/>
      <c r="J200" s="243"/>
      <c r="K200" s="243"/>
      <c r="L200" s="248"/>
      <c r="M200" s="249"/>
      <c r="N200" s="250"/>
      <c r="O200" s="250"/>
      <c r="P200" s="250"/>
      <c r="Q200" s="250"/>
      <c r="R200" s="250"/>
      <c r="S200" s="250"/>
      <c r="T200" s="251"/>
      <c r="AT200" s="252" t="s">
        <v>146</v>
      </c>
      <c r="AU200" s="252" t="s">
        <v>86</v>
      </c>
      <c r="AV200" s="15" t="s">
        <v>141</v>
      </c>
      <c r="AW200" s="15" t="s">
        <v>33</v>
      </c>
      <c r="AX200" s="15" t="s">
        <v>84</v>
      </c>
      <c r="AY200" s="252" t="s">
        <v>134</v>
      </c>
    </row>
    <row r="201" spans="1:65" s="12" customFormat="1" ht="22.9" customHeight="1">
      <c r="B201" s="187"/>
      <c r="C201" s="188"/>
      <c r="D201" s="189" t="s">
        <v>75</v>
      </c>
      <c r="E201" s="201" t="s">
        <v>265</v>
      </c>
      <c r="F201" s="201" t="s">
        <v>266</v>
      </c>
      <c r="G201" s="188"/>
      <c r="H201" s="188"/>
      <c r="I201" s="191"/>
      <c r="J201" s="202">
        <f>BK201</f>
        <v>0</v>
      </c>
      <c r="K201" s="188"/>
      <c r="L201" s="193"/>
      <c r="M201" s="194"/>
      <c r="N201" s="195"/>
      <c r="O201" s="195"/>
      <c r="P201" s="196">
        <f>SUM(P202:P208)</f>
        <v>0</v>
      </c>
      <c r="Q201" s="195"/>
      <c r="R201" s="196">
        <f>SUM(R202:R208)</f>
        <v>0</v>
      </c>
      <c r="S201" s="195"/>
      <c r="T201" s="197">
        <f>SUM(T202:T208)</f>
        <v>0</v>
      </c>
      <c r="AR201" s="198" t="s">
        <v>86</v>
      </c>
      <c r="AT201" s="199" t="s">
        <v>75</v>
      </c>
      <c r="AU201" s="199" t="s">
        <v>84</v>
      </c>
      <c r="AY201" s="198" t="s">
        <v>134</v>
      </c>
      <c r="BK201" s="200">
        <f>SUM(BK202:BK208)</f>
        <v>0</v>
      </c>
    </row>
    <row r="202" spans="1:65" s="2" customFormat="1" ht="16.5" customHeight="1">
      <c r="A202" s="34"/>
      <c r="B202" s="35"/>
      <c r="C202" s="203" t="s">
        <v>225</v>
      </c>
      <c r="D202" s="203" t="s">
        <v>136</v>
      </c>
      <c r="E202" s="204" t="s">
        <v>376</v>
      </c>
      <c r="F202" s="205" t="s">
        <v>377</v>
      </c>
      <c r="G202" s="206" t="s">
        <v>192</v>
      </c>
      <c r="H202" s="207">
        <v>0</v>
      </c>
      <c r="I202" s="208"/>
      <c r="J202" s="209">
        <f>ROUND(I202*H202,2)</f>
        <v>0</v>
      </c>
      <c r="K202" s="205" t="s">
        <v>1</v>
      </c>
      <c r="L202" s="39"/>
      <c r="M202" s="210" t="s">
        <v>1</v>
      </c>
      <c r="N202" s="211" t="s">
        <v>41</v>
      </c>
      <c r="O202" s="71"/>
      <c r="P202" s="212">
        <f>O202*H202</f>
        <v>0</v>
      </c>
      <c r="Q202" s="212">
        <v>0</v>
      </c>
      <c r="R202" s="212">
        <f>Q202*H202</f>
        <v>0</v>
      </c>
      <c r="S202" s="212">
        <v>0</v>
      </c>
      <c r="T202" s="213">
        <f>S202*H202</f>
        <v>0</v>
      </c>
      <c r="U202" s="34"/>
      <c r="V202" s="34"/>
      <c r="W202" s="34"/>
      <c r="X202" s="34"/>
      <c r="Y202" s="34"/>
      <c r="Z202" s="34"/>
      <c r="AA202" s="34"/>
      <c r="AB202" s="34"/>
      <c r="AC202" s="34"/>
      <c r="AD202" s="34"/>
      <c r="AE202" s="34"/>
      <c r="AR202" s="214" t="s">
        <v>225</v>
      </c>
      <c r="AT202" s="214" t="s">
        <v>136</v>
      </c>
      <c r="AU202" s="214" t="s">
        <v>86</v>
      </c>
      <c r="AY202" s="17" t="s">
        <v>134</v>
      </c>
      <c r="BE202" s="215">
        <f>IF(N202="základní",J202,0)</f>
        <v>0</v>
      </c>
      <c r="BF202" s="215">
        <f>IF(N202="snížená",J202,0)</f>
        <v>0</v>
      </c>
      <c r="BG202" s="215">
        <f>IF(N202="zákl. přenesená",J202,0)</f>
        <v>0</v>
      </c>
      <c r="BH202" s="215">
        <f>IF(N202="sníž. přenesená",J202,0)</f>
        <v>0</v>
      </c>
      <c r="BI202" s="215">
        <f>IF(N202="nulová",J202,0)</f>
        <v>0</v>
      </c>
      <c r="BJ202" s="17" t="s">
        <v>84</v>
      </c>
      <c r="BK202" s="215">
        <f>ROUND(I202*H202,2)</f>
        <v>0</v>
      </c>
      <c r="BL202" s="17" t="s">
        <v>225</v>
      </c>
      <c r="BM202" s="214" t="s">
        <v>378</v>
      </c>
    </row>
    <row r="203" spans="1:65" s="2" customFormat="1" ht="11.25">
      <c r="A203" s="34"/>
      <c r="B203" s="35"/>
      <c r="C203" s="36"/>
      <c r="D203" s="216" t="s">
        <v>143</v>
      </c>
      <c r="E203" s="36"/>
      <c r="F203" s="217" t="s">
        <v>377</v>
      </c>
      <c r="G203" s="36"/>
      <c r="H203" s="36"/>
      <c r="I203" s="115"/>
      <c r="J203" s="36"/>
      <c r="K203" s="36"/>
      <c r="L203" s="39"/>
      <c r="M203" s="218"/>
      <c r="N203" s="219"/>
      <c r="O203" s="71"/>
      <c r="P203" s="71"/>
      <c r="Q203" s="71"/>
      <c r="R203" s="71"/>
      <c r="S203" s="71"/>
      <c r="T203" s="72"/>
      <c r="U203" s="34"/>
      <c r="V203" s="34"/>
      <c r="W203" s="34"/>
      <c r="X203" s="34"/>
      <c r="Y203" s="34"/>
      <c r="Z203" s="34"/>
      <c r="AA203" s="34"/>
      <c r="AB203" s="34"/>
      <c r="AC203" s="34"/>
      <c r="AD203" s="34"/>
      <c r="AE203" s="34"/>
      <c r="AT203" s="17" t="s">
        <v>143</v>
      </c>
      <c r="AU203" s="17" t="s">
        <v>86</v>
      </c>
    </row>
    <row r="204" spans="1:65" s="2" customFormat="1" ht="16.5" customHeight="1">
      <c r="A204" s="34"/>
      <c r="B204" s="35"/>
      <c r="C204" s="203" t="s">
        <v>230</v>
      </c>
      <c r="D204" s="203" t="s">
        <v>136</v>
      </c>
      <c r="E204" s="204" t="s">
        <v>379</v>
      </c>
      <c r="F204" s="205" t="s">
        <v>380</v>
      </c>
      <c r="G204" s="206" t="s">
        <v>192</v>
      </c>
      <c r="H204" s="207">
        <v>1</v>
      </c>
      <c r="I204" s="208"/>
      <c r="J204" s="209">
        <f>ROUND(I204*H204,2)</f>
        <v>0</v>
      </c>
      <c r="K204" s="205" t="s">
        <v>1</v>
      </c>
      <c r="L204" s="39"/>
      <c r="M204" s="210" t="s">
        <v>1</v>
      </c>
      <c r="N204" s="211" t="s">
        <v>41</v>
      </c>
      <c r="O204" s="71"/>
      <c r="P204" s="212">
        <f>O204*H204</f>
        <v>0</v>
      </c>
      <c r="Q204" s="212">
        <v>0</v>
      </c>
      <c r="R204" s="212">
        <f>Q204*H204</f>
        <v>0</v>
      </c>
      <c r="S204" s="212">
        <v>0</v>
      </c>
      <c r="T204" s="213">
        <f>S204*H204</f>
        <v>0</v>
      </c>
      <c r="U204" s="34"/>
      <c r="V204" s="34"/>
      <c r="W204" s="34"/>
      <c r="X204" s="34"/>
      <c r="Y204" s="34"/>
      <c r="Z204" s="34"/>
      <c r="AA204" s="34"/>
      <c r="AB204" s="34"/>
      <c r="AC204" s="34"/>
      <c r="AD204" s="34"/>
      <c r="AE204" s="34"/>
      <c r="AR204" s="214" t="s">
        <v>225</v>
      </c>
      <c r="AT204" s="214" t="s">
        <v>136</v>
      </c>
      <c r="AU204" s="214" t="s">
        <v>86</v>
      </c>
      <c r="AY204" s="17" t="s">
        <v>134</v>
      </c>
      <c r="BE204" s="215">
        <f>IF(N204="základní",J204,0)</f>
        <v>0</v>
      </c>
      <c r="BF204" s="215">
        <f>IF(N204="snížená",J204,0)</f>
        <v>0</v>
      </c>
      <c r="BG204" s="215">
        <f>IF(N204="zákl. přenesená",J204,0)</f>
        <v>0</v>
      </c>
      <c r="BH204" s="215">
        <f>IF(N204="sníž. přenesená",J204,0)</f>
        <v>0</v>
      </c>
      <c r="BI204" s="215">
        <f>IF(N204="nulová",J204,0)</f>
        <v>0</v>
      </c>
      <c r="BJ204" s="17" t="s">
        <v>84</v>
      </c>
      <c r="BK204" s="215">
        <f>ROUND(I204*H204,2)</f>
        <v>0</v>
      </c>
      <c r="BL204" s="17" t="s">
        <v>225</v>
      </c>
      <c r="BM204" s="214" t="s">
        <v>381</v>
      </c>
    </row>
    <row r="205" spans="1:65" s="2" customFormat="1" ht="11.25">
      <c r="A205" s="34"/>
      <c r="B205" s="35"/>
      <c r="C205" s="36"/>
      <c r="D205" s="216" t="s">
        <v>143</v>
      </c>
      <c r="E205" s="36"/>
      <c r="F205" s="217" t="s">
        <v>380</v>
      </c>
      <c r="G205" s="36"/>
      <c r="H205" s="36"/>
      <c r="I205" s="115"/>
      <c r="J205" s="36"/>
      <c r="K205" s="36"/>
      <c r="L205" s="39"/>
      <c r="M205" s="218"/>
      <c r="N205" s="219"/>
      <c r="O205" s="71"/>
      <c r="P205" s="71"/>
      <c r="Q205" s="71"/>
      <c r="R205" s="71"/>
      <c r="S205" s="71"/>
      <c r="T205" s="72"/>
      <c r="U205" s="34"/>
      <c r="V205" s="34"/>
      <c r="W205" s="34"/>
      <c r="X205" s="34"/>
      <c r="Y205" s="34"/>
      <c r="Z205" s="34"/>
      <c r="AA205" s="34"/>
      <c r="AB205" s="34"/>
      <c r="AC205" s="34"/>
      <c r="AD205" s="34"/>
      <c r="AE205" s="34"/>
      <c r="AT205" s="17" t="s">
        <v>143</v>
      </c>
      <c r="AU205" s="17" t="s">
        <v>86</v>
      </c>
    </row>
    <row r="206" spans="1:65" s="13" customFormat="1" ht="11.25">
      <c r="B206" s="221"/>
      <c r="C206" s="222"/>
      <c r="D206" s="216" t="s">
        <v>146</v>
      </c>
      <c r="E206" s="223" t="s">
        <v>1</v>
      </c>
      <c r="F206" s="224" t="s">
        <v>382</v>
      </c>
      <c r="G206" s="222"/>
      <c r="H206" s="223" t="s">
        <v>1</v>
      </c>
      <c r="I206" s="225"/>
      <c r="J206" s="222"/>
      <c r="K206" s="222"/>
      <c r="L206" s="226"/>
      <c r="M206" s="227"/>
      <c r="N206" s="228"/>
      <c r="O206" s="228"/>
      <c r="P206" s="228"/>
      <c r="Q206" s="228"/>
      <c r="R206" s="228"/>
      <c r="S206" s="228"/>
      <c r="T206" s="229"/>
      <c r="AT206" s="230" t="s">
        <v>146</v>
      </c>
      <c r="AU206" s="230" t="s">
        <v>86</v>
      </c>
      <c r="AV206" s="13" t="s">
        <v>84</v>
      </c>
      <c r="AW206" s="13" t="s">
        <v>33</v>
      </c>
      <c r="AX206" s="13" t="s">
        <v>76</v>
      </c>
      <c r="AY206" s="230" t="s">
        <v>134</v>
      </c>
    </row>
    <row r="207" spans="1:65" s="14" customFormat="1" ht="11.25">
      <c r="B207" s="231"/>
      <c r="C207" s="232"/>
      <c r="D207" s="216" t="s">
        <v>146</v>
      </c>
      <c r="E207" s="233" t="s">
        <v>1</v>
      </c>
      <c r="F207" s="234" t="s">
        <v>84</v>
      </c>
      <c r="G207" s="232"/>
      <c r="H207" s="235">
        <v>1</v>
      </c>
      <c r="I207" s="236"/>
      <c r="J207" s="232"/>
      <c r="K207" s="232"/>
      <c r="L207" s="237"/>
      <c r="M207" s="238"/>
      <c r="N207" s="239"/>
      <c r="O207" s="239"/>
      <c r="P207" s="239"/>
      <c r="Q207" s="239"/>
      <c r="R207" s="239"/>
      <c r="S207" s="239"/>
      <c r="T207" s="240"/>
      <c r="AT207" s="241" t="s">
        <v>146</v>
      </c>
      <c r="AU207" s="241" t="s">
        <v>86</v>
      </c>
      <c r="AV207" s="14" t="s">
        <v>86</v>
      </c>
      <c r="AW207" s="14" t="s">
        <v>33</v>
      </c>
      <c r="AX207" s="14" t="s">
        <v>76</v>
      </c>
      <c r="AY207" s="241" t="s">
        <v>134</v>
      </c>
    </row>
    <row r="208" spans="1:65" s="15" customFormat="1" ht="11.25">
      <c r="B208" s="242"/>
      <c r="C208" s="243"/>
      <c r="D208" s="216" t="s">
        <v>146</v>
      </c>
      <c r="E208" s="244" t="s">
        <v>1</v>
      </c>
      <c r="F208" s="245" t="s">
        <v>149</v>
      </c>
      <c r="G208" s="243"/>
      <c r="H208" s="246">
        <v>1</v>
      </c>
      <c r="I208" s="247"/>
      <c r="J208" s="243"/>
      <c r="K208" s="243"/>
      <c r="L208" s="248"/>
      <c r="M208" s="249"/>
      <c r="N208" s="250"/>
      <c r="O208" s="250"/>
      <c r="P208" s="250"/>
      <c r="Q208" s="250"/>
      <c r="R208" s="250"/>
      <c r="S208" s="250"/>
      <c r="T208" s="251"/>
      <c r="AT208" s="252" t="s">
        <v>146</v>
      </c>
      <c r="AU208" s="252" t="s">
        <v>86</v>
      </c>
      <c r="AV208" s="15" t="s">
        <v>141</v>
      </c>
      <c r="AW208" s="15" t="s">
        <v>33</v>
      </c>
      <c r="AX208" s="15" t="s">
        <v>84</v>
      </c>
      <c r="AY208" s="252" t="s">
        <v>134</v>
      </c>
    </row>
    <row r="209" spans="1:65" s="12" customFormat="1" ht="25.9" customHeight="1">
      <c r="B209" s="187"/>
      <c r="C209" s="188"/>
      <c r="D209" s="189" t="s">
        <v>75</v>
      </c>
      <c r="E209" s="190" t="s">
        <v>250</v>
      </c>
      <c r="F209" s="190" t="s">
        <v>383</v>
      </c>
      <c r="G209" s="188"/>
      <c r="H209" s="188"/>
      <c r="I209" s="191"/>
      <c r="J209" s="192">
        <f>BK209</f>
        <v>0</v>
      </c>
      <c r="K209" s="188"/>
      <c r="L209" s="193"/>
      <c r="M209" s="194"/>
      <c r="N209" s="195"/>
      <c r="O209" s="195"/>
      <c r="P209" s="196">
        <f>P210</f>
        <v>0</v>
      </c>
      <c r="Q209" s="195"/>
      <c r="R209" s="196">
        <f>R210</f>
        <v>0</v>
      </c>
      <c r="S209" s="195"/>
      <c r="T209" s="197">
        <f>T210</f>
        <v>0</v>
      </c>
      <c r="AR209" s="198" t="s">
        <v>154</v>
      </c>
      <c r="AT209" s="199" t="s">
        <v>75</v>
      </c>
      <c r="AU209" s="199" t="s">
        <v>76</v>
      </c>
      <c r="AY209" s="198" t="s">
        <v>134</v>
      </c>
      <c r="BK209" s="200">
        <f>BK210</f>
        <v>0</v>
      </c>
    </row>
    <row r="210" spans="1:65" s="12" customFormat="1" ht="22.9" customHeight="1">
      <c r="B210" s="187"/>
      <c r="C210" s="188"/>
      <c r="D210" s="189" t="s">
        <v>75</v>
      </c>
      <c r="E210" s="201" t="s">
        <v>384</v>
      </c>
      <c r="F210" s="201" t="s">
        <v>385</v>
      </c>
      <c r="G210" s="188"/>
      <c r="H210" s="188"/>
      <c r="I210" s="191"/>
      <c r="J210" s="202">
        <f>BK210</f>
        <v>0</v>
      </c>
      <c r="K210" s="188"/>
      <c r="L210" s="193"/>
      <c r="M210" s="194"/>
      <c r="N210" s="195"/>
      <c r="O210" s="195"/>
      <c r="P210" s="196">
        <f>SUM(P211:P222)</f>
        <v>0</v>
      </c>
      <c r="Q210" s="195"/>
      <c r="R210" s="196">
        <f>SUM(R211:R222)</f>
        <v>0</v>
      </c>
      <c r="S210" s="195"/>
      <c r="T210" s="197">
        <f>SUM(T211:T222)</f>
        <v>0</v>
      </c>
      <c r="AR210" s="198" t="s">
        <v>154</v>
      </c>
      <c r="AT210" s="199" t="s">
        <v>75</v>
      </c>
      <c r="AU210" s="199" t="s">
        <v>84</v>
      </c>
      <c r="AY210" s="198" t="s">
        <v>134</v>
      </c>
      <c r="BK210" s="200">
        <f>SUM(BK211:BK222)</f>
        <v>0</v>
      </c>
    </row>
    <row r="211" spans="1:65" s="2" customFormat="1" ht="16.5" customHeight="1">
      <c r="A211" s="34"/>
      <c r="B211" s="35"/>
      <c r="C211" s="203" t="s">
        <v>237</v>
      </c>
      <c r="D211" s="203" t="s">
        <v>136</v>
      </c>
      <c r="E211" s="204" t="s">
        <v>386</v>
      </c>
      <c r="F211" s="205" t="s">
        <v>387</v>
      </c>
      <c r="G211" s="206" t="s">
        <v>210</v>
      </c>
      <c r="H211" s="207">
        <v>80</v>
      </c>
      <c r="I211" s="208"/>
      <c r="J211" s="209">
        <f>ROUND(I211*H211,2)</f>
        <v>0</v>
      </c>
      <c r="K211" s="205" t="s">
        <v>140</v>
      </c>
      <c r="L211" s="39"/>
      <c r="M211" s="210" t="s">
        <v>1</v>
      </c>
      <c r="N211" s="211" t="s">
        <v>41</v>
      </c>
      <c r="O211" s="71"/>
      <c r="P211" s="212">
        <f>O211*H211</f>
        <v>0</v>
      </c>
      <c r="Q211" s="212">
        <v>0</v>
      </c>
      <c r="R211" s="212">
        <f>Q211*H211</f>
        <v>0</v>
      </c>
      <c r="S211" s="212">
        <v>0</v>
      </c>
      <c r="T211" s="213">
        <f>S211*H211</f>
        <v>0</v>
      </c>
      <c r="U211" s="34"/>
      <c r="V211" s="34"/>
      <c r="W211" s="34"/>
      <c r="X211" s="34"/>
      <c r="Y211" s="34"/>
      <c r="Z211" s="34"/>
      <c r="AA211" s="34"/>
      <c r="AB211" s="34"/>
      <c r="AC211" s="34"/>
      <c r="AD211" s="34"/>
      <c r="AE211" s="34"/>
      <c r="AR211" s="214" t="s">
        <v>337</v>
      </c>
      <c r="AT211" s="214" t="s">
        <v>136</v>
      </c>
      <c r="AU211" s="214" t="s">
        <v>86</v>
      </c>
      <c r="AY211" s="17" t="s">
        <v>134</v>
      </c>
      <c r="BE211" s="215">
        <f>IF(N211="základní",J211,0)</f>
        <v>0</v>
      </c>
      <c r="BF211" s="215">
        <f>IF(N211="snížená",J211,0)</f>
        <v>0</v>
      </c>
      <c r="BG211" s="215">
        <f>IF(N211="zákl. přenesená",J211,0)</f>
        <v>0</v>
      </c>
      <c r="BH211" s="215">
        <f>IF(N211="sníž. přenesená",J211,0)</f>
        <v>0</v>
      </c>
      <c r="BI211" s="215">
        <f>IF(N211="nulová",J211,0)</f>
        <v>0</v>
      </c>
      <c r="BJ211" s="17" t="s">
        <v>84</v>
      </c>
      <c r="BK211" s="215">
        <f>ROUND(I211*H211,2)</f>
        <v>0</v>
      </c>
      <c r="BL211" s="17" t="s">
        <v>337</v>
      </c>
      <c r="BM211" s="214" t="s">
        <v>388</v>
      </c>
    </row>
    <row r="212" spans="1:65" s="2" customFormat="1" ht="11.25">
      <c r="A212" s="34"/>
      <c r="B212" s="35"/>
      <c r="C212" s="36"/>
      <c r="D212" s="216" t="s">
        <v>143</v>
      </c>
      <c r="E212" s="36"/>
      <c r="F212" s="217" t="s">
        <v>387</v>
      </c>
      <c r="G212" s="36"/>
      <c r="H212" s="36"/>
      <c r="I212" s="115"/>
      <c r="J212" s="36"/>
      <c r="K212" s="36"/>
      <c r="L212" s="39"/>
      <c r="M212" s="218"/>
      <c r="N212" s="219"/>
      <c r="O212" s="71"/>
      <c r="P212" s="71"/>
      <c r="Q212" s="71"/>
      <c r="R212" s="71"/>
      <c r="S212" s="71"/>
      <c r="T212" s="72"/>
      <c r="U212" s="34"/>
      <c r="V212" s="34"/>
      <c r="W212" s="34"/>
      <c r="X212" s="34"/>
      <c r="Y212" s="34"/>
      <c r="Z212" s="34"/>
      <c r="AA212" s="34"/>
      <c r="AB212" s="34"/>
      <c r="AC212" s="34"/>
      <c r="AD212" s="34"/>
      <c r="AE212" s="34"/>
      <c r="AT212" s="17" t="s">
        <v>143</v>
      </c>
      <c r="AU212" s="17" t="s">
        <v>86</v>
      </c>
    </row>
    <row r="213" spans="1:65" s="2" customFormat="1" ht="16.5" customHeight="1">
      <c r="A213" s="34"/>
      <c r="B213" s="35"/>
      <c r="C213" s="253" t="s">
        <v>245</v>
      </c>
      <c r="D213" s="253" t="s">
        <v>250</v>
      </c>
      <c r="E213" s="254" t="s">
        <v>389</v>
      </c>
      <c r="F213" s="255" t="s">
        <v>390</v>
      </c>
      <c r="G213" s="256" t="s">
        <v>203</v>
      </c>
      <c r="H213" s="257">
        <v>80</v>
      </c>
      <c r="I213" s="258"/>
      <c r="J213" s="259">
        <f>ROUND(I213*H213,2)</f>
        <v>0</v>
      </c>
      <c r="K213" s="255" t="s">
        <v>1</v>
      </c>
      <c r="L213" s="260"/>
      <c r="M213" s="261" t="s">
        <v>1</v>
      </c>
      <c r="N213" s="262" t="s">
        <v>41</v>
      </c>
      <c r="O213" s="71"/>
      <c r="P213" s="212">
        <f>O213*H213</f>
        <v>0</v>
      </c>
      <c r="Q213" s="212">
        <v>0</v>
      </c>
      <c r="R213" s="212">
        <f>Q213*H213</f>
        <v>0</v>
      </c>
      <c r="S213" s="212">
        <v>0</v>
      </c>
      <c r="T213" s="213">
        <f>S213*H213</f>
        <v>0</v>
      </c>
      <c r="U213" s="34"/>
      <c r="V213" s="34"/>
      <c r="W213" s="34"/>
      <c r="X213" s="34"/>
      <c r="Y213" s="34"/>
      <c r="Z213" s="34"/>
      <c r="AA213" s="34"/>
      <c r="AB213" s="34"/>
      <c r="AC213" s="34"/>
      <c r="AD213" s="34"/>
      <c r="AE213" s="34"/>
      <c r="AR213" s="214" t="s">
        <v>391</v>
      </c>
      <c r="AT213" s="214" t="s">
        <v>250</v>
      </c>
      <c r="AU213" s="214" t="s">
        <v>86</v>
      </c>
      <c r="AY213" s="17" t="s">
        <v>134</v>
      </c>
      <c r="BE213" s="215">
        <f>IF(N213="základní",J213,0)</f>
        <v>0</v>
      </c>
      <c r="BF213" s="215">
        <f>IF(N213="snížená",J213,0)</f>
        <v>0</v>
      </c>
      <c r="BG213" s="215">
        <f>IF(N213="zákl. přenesená",J213,0)</f>
        <v>0</v>
      </c>
      <c r="BH213" s="215">
        <f>IF(N213="sníž. přenesená",J213,0)</f>
        <v>0</v>
      </c>
      <c r="BI213" s="215">
        <f>IF(N213="nulová",J213,0)</f>
        <v>0</v>
      </c>
      <c r="BJ213" s="17" t="s">
        <v>84</v>
      </c>
      <c r="BK213" s="215">
        <f>ROUND(I213*H213,2)</f>
        <v>0</v>
      </c>
      <c r="BL213" s="17" t="s">
        <v>337</v>
      </c>
      <c r="BM213" s="214" t="s">
        <v>392</v>
      </c>
    </row>
    <row r="214" spans="1:65" s="2" customFormat="1" ht="11.25">
      <c r="A214" s="34"/>
      <c r="B214" s="35"/>
      <c r="C214" s="36"/>
      <c r="D214" s="216" t="s">
        <v>143</v>
      </c>
      <c r="E214" s="36"/>
      <c r="F214" s="217" t="s">
        <v>390</v>
      </c>
      <c r="G214" s="36"/>
      <c r="H214" s="36"/>
      <c r="I214" s="115"/>
      <c r="J214" s="36"/>
      <c r="K214" s="36"/>
      <c r="L214" s="39"/>
      <c r="M214" s="218"/>
      <c r="N214" s="219"/>
      <c r="O214" s="71"/>
      <c r="P214" s="71"/>
      <c r="Q214" s="71"/>
      <c r="R214" s="71"/>
      <c r="S214" s="71"/>
      <c r="T214" s="72"/>
      <c r="U214" s="34"/>
      <c r="V214" s="34"/>
      <c r="W214" s="34"/>
      <c r="X214" s="34"/>
      <c r="Y214" s="34"/>
      <c r="Z214" s="34"/>
      <c r="AA214" s="34"/>
      <c r="AB214" s="34"/>
      <c r="AC214" s="34"/>
      <c r="AD214" s="34"/>
      <c r="AE214" s="34"/>
      <c r="AT214" s="17" t="s">
        <v>143</v>
      </c>
      <c r="AU214" s="17" t="s">
        <v>86</v>
      </c>
    </row>
    <row r="215" spans="1:65" s="13" customFormat="1" ht="22.5">
      <c r="B215" s="221"/>
      <c r="C215" s="222"/>
      <c r="D215" s="216" t="s">
        <v>146</v>
      </c>
      <c r="E215" s="223" t="s">
        <v>1</v>
      </c>
      <c r="F215" s="224" t="s">
        <v>393</v>
      </c>
      <c r="G215" s="222"/>
      <c r="H215" s="223" t="s">
        <v>1</v>
      </c>
      <c r="I215" s="225"/>
      <c r="J215" s="222"/>
      <c r="K215" s="222"/>
      <c r="L215" s="226"/>
      <c r="M215" s="227"/>
      <c r="N215" s="228"/>
      <c r="O215" s="228"/>
      <c r="P215" s="228"/>
      <c r="Q215" s="228"/>
      <c r="R215" s="228"/>
      <c r="S215" s="228"/>
      <c r="T215" s="229"/>
      <c r="AT215" s="230" t="s">
        <v>146</v>
      </c>
      <c r="AU215" s="230" t="s">
        <v>86</v>
      </c>
      <c r="AV215" s="13" t="s">
        <v>84</v>
      </c>
      <c r="AW215" s="13" t="s">
        <v>33</v>
      </c>
      <c r="AX215" s="13" t="s">
        <v>76</v>
      </c>
      <c r="AY215" s="230" t="s">
        <v>134</v>
      </c>
    </row>
    <row r="216" spans="1:65" s="14" customFormat="1" ht="11.25">
      <c r="B216" s="231"/>
      <c r="C216" s="232"/>
      <c r="D216" s="216" t="s">
        <v>146</v>
      </c>
      <c r="E216" s="233" t="s">
        <v>1</v>
      </c>
      <c r="F216" s="234" t="s">
        <v>394</v>
      </c>
      <c r="G216" s="232"/>
      <c r="H216" s="235">
        <v>80</v>
      </c>
      <c r="I216" s="236"/>
      <c r="J216" s="232"/>
      <c r="K216" s="232"/>
      <c r="L216" s="237"/>
      <c r="M216" s="238"/>
      <c r="N216" s="239"/>
      <c r="O216" s="239"/>
      <c r="P216" s="239"/>
      <c r="Q216" s="239"/>
      <c r="R216" s="239"/>
      <c r="S216" s="239"/>
      <c r="T216" s="240"/>
      <c r="AT216" s="241" t="s">
        <v>146</v>
      </c>
      <c r="AU216" s="241" t="s">
        <v>86</v>
      </c>
      <c r="AV216" s="14" t="s">
        <v>86</v>
      </c>
      <c r="AW216" s="14" t="s">
        <v>33</v>
      </c>
      <c r="AX216" s="14" t="s">
        <v>76</v>
      </c>
      <c r="AY216" s="241" t="s">
        <v>134</v>
      </c>
    </row>
    <row r="217" spans="1:65" s="15" customFormat="1" ht="11.25">
      <c r="B217" s="242"/>
      <c r="C217" s="243"/>
      <c r="D217" s="216" t="s">
        <v>146</v>
      </c>
      <c r="E217" s="244" t="s">
        <v>1</v>
      </c>
      <c r="F217" s="245" t="s">
        <v>149</v>
      </c>
      <c r="G217" s="243"/>
      <c r="H217" s="246">
        <v>80</v>
      </c>
      <c r="I217" s="247"/>
      <c r="J217" s="243"/>
      <c r="K217" s="243"/>
      <c r="L217" s="248"/>
      <c r="M217" s="249"/>
      <c r="N217" s="250"/>
      <c r="O217" s="250"/>
      <c r="P217" s="250"/>
      <c r="Q217" s="250"/>
      <c r="R217" s="250"/>
      <c r="S217" s="250"/>
      <c r="T217" s="251"/>
      <c r="AT217" s="252" t="s">
        <v>146</v>
      </c>
      <c r="AU217" s="252" t="s">
        <v>86</v>
      </c>
      <c r="AV217" s="15" t="s">
        <v>141</v>
      </c>
      <c r="AW217" s="15" t="s">
        <v>33</v>
      </c>
      <c r="AX217" s="15" t="s">
        <v>84</v>
      </c>
      <c r="AY217" s="252" t="s">
        <v>134</v>
      </c>
    </row>
    <row r="218" spans="1:65" s="2" customFormat="1" ht="16.5" customHeight="1">
      <c r="A218" s="34"/>
      <c r="B218" s="35"/>
      <c r="C218" s="203" t="s">
        <v>249</v>
      </c>
      <c r="D218" s="203" t="s">
        <v>136</v>
      </c>
      <c r="E218" s="204" t="s">
        <v>395</v>
      </c>
      <c r="F218" s="205" t="s">
        <v>396</v>
      </c>
      <c r="G218" s="206" t="s">
        <v>397</v>
      </c>
      <c r="H218" s="207">
        <v>32</v>
      </c>
      <c r="I218" s="208"/>
      <c r="J218" s="209">
        <f>ROUND(I218*H218,2)</f>
        <v>0</v>
      </c>
      <c r="K218" s="205" t="s">
        <v>1</v>
      </c>
      <c r="L218" s="39"/>
      <c r="M218" s="210" t="s">
        <v>1</v>
      </c>
      <c r="N218" s="211" t="s">
        <v>41</v>
      </c>
      <c r="O218" s="71"/>
      <c r="P218" s="212">
        <f>O218*H218</f>
        <v>0</v>
      </c>
      <c r="Q218" s="212">
        <v>0</v>
      </c>
      <c r="R218" s="212">
        <f>Q218*H218</f>
        <v>0</v>
      </c>
      <c r="S218" s="212">
        <v>0</v>
      </c>
      <c r="T218" s="213">
        <f>S218*H218</f>
        <v>0</v>
      </c>
      <c r="U218" s="34"/>
      <c r="V218" s="34"/>
      <c r="W218" s="34"/>
      <c r="X218" s="34"/>
      <c r="Y218" s="34"/>
      <c r="Z218" s="34"/>
      <c r="AA218" s="34"/>
      <c r="AB218" s="34"/>
      <c r="AC218" s="34"/>
      <c r="AD218" s="34"/>
      <c r="AE218" s="34"/>
      <c r="AR218" s="214" t="s">
        <v>337</v>
      </c>
      <c r="AT218" s="214" t="s">
        <v>136</v>
      </c>
      <c r="AU218" s="214" t="s">
        <v>86</v>
      </c>
      <c r="AY218" s="17" t="s">
        <v>134</v>
      </c>
      <c r="BE218" s="215">
        <f>IF(N218="základní",J218,0)</f>
        <v>0</v>
      </c>
      <c r="BF218" s="215">
        <f>IF(N218="snížená",J218,0)</f>
        <v>0</v>
      </c>
      <c r="BG218" s="215">
        <f>IF(N218="zákl. přenesená",J218,0)</f>
        <v>0</v>
      </c>
      <c r="BH218" s="215">
        <f>IF(N218="sníž. přenesená",J218,0)</f>
        <v>0</v>
      </c>
      <c r="BI218" s="215">
        <f>IF(N218="nulová",J218,0)</f>
        <v>0</v>
      </c>
      <c r="BJ218" s="17" t="s">
        <v>84</v>
      </c>
      <c r="BK218" s="215">
        <f>ROUND(I218*H218,2)</f>
        <v>0</v>
      </c>
      <c r="BL218" s="17" t="s">
        <v>337</v>
      </c>
      <c r="BM218" s="214" t="s">
        <v>398</v>
      </c>
    </row>
    <row r="219" spans="1:65" s="2" customFormat="1" ht="11.25">
      <c r="A219" s="34"/>
      <c r="B219" s="35"/>
      <c r="C219" s="36"/>
      <c r="D219" s="216" t="s">
        <v>143</v>
      </c>
      <c r="E219" s="36"/>
      <c r="F219" s="217" t="s">
        <v>396</v>
      </c>
      <c r="G219" s="36"/>
      <c r="H219" s="36"/>
      <c r="I219" s="115"/>
      <c r="J219" s="36"/>
      <c r="K219" s="36"/>
      <c r="L219" s="39"/>
      <c r="M219" s="218"/>
      <c r="N219" s="219"/>
      <c r="O219" s="71"/>
      <c r="P219" s="71"/>
      <c r="Q219" s="71"/>
      <c r="R219" s="71"/>
      <c r="S219" s="71"/>
      <c r="T219" s="72"/>
      <c r="U219" s="34"/>
      <c r="V219" s="34"/>
      <c r="W219" s="34"/>
      <c r="X219" s="34"/>
      <c r="Y219" s="34"/>
      <c r="Z219" s="34"/>
      <c r="AA219" s="34"/>
      <c r="AB219" s="34"/>
      <c r="AC219" s="34"/>
      <c r="AD219" s="34"/>
      <c r="AE219" s="34"/>
      <c r="AT219" s="17" t="s">
        <v>143</v>
      </c>
      <c r="AU219" s="17" t="s">
        <v>86</v>
      </c>
    </row>
    <row r="220" spans="1:65" s="13" customFormat="1" ht="22.5">
      <c r="B220" s="221"/>
      <c r="C220" s="222"/>
      <c r="D220" s="216" t="s">
        <v>146</v>
      </c>
      <c r="E220" s="223" t="s">
        <v>1</v>
      </c>
      <c r="F220" s="224" t="s">
        <v>399</v>
      </c>
      <c r="G220" s="222"/>
      <c r="H220" s="223" t="s">
        <v>1</v>
      </c>
      <c r="I220" s="225"/>
      <c r="J220" s="222"/>
      <c r="K220" s="222"/>
      <c r="L220" s="226"/>
      <c r="M220" s="227"/>
      <c r="N220" s="228"/>
      <c r="O220" s="228"/>
      <c r="P220" s="228"/>
      <c r="Q220" s="228"/>
      <c r="R220" s="228"/>
      <c r="S220" s="228"/>
      <c r="T220" s="229"/>
      <c r="AT220" s="230" t="s">
        <v>146</v>
      </c>
      <c r="AU220" s="230" t="s">
        <v>86</v>
      </c>
      <c r="AV220" s="13" t="s">
        <v>84</v>
      </c>
      <c r="AW220" s="13" t="s">
        <v>33</v>
      </c>
      <c r="AX220" s="13" t="s">
        <v>76</v>
      </c>
      <c r="AY220" s="230" t="s">
        <v>134</v>
      </c>
    </row>
    <row r="221" spans="1:65" s="14" customFormat="1" ht="11.25">
      <c r="B221" s="231"/>
      <c r="C221" s="232"/>
      <c r="D221" s="216" t="s">
        <v>146</v>
      </c>
      <c r="E221" s="233" t="s">
        <v>1</v>
      </c>
      <c r="F221" s="234" t="s">
        <v>253</v>
      </c>
      <c r="G221" s="232"/>
      <c r="H221" s="235">
        <v>32</v>
      </c>
      <c r="I221" s="236"/>
      <c r="J221" s="232"/>
      <c r="K221" s="232"/>
      <c r="L221" s="237"/>
      <c r="M221" s="238"/>
      <c r="N221" s="239"/>
      <c r="O221" s="239"/>
      <c r="P221" s="239"/>
      <c r="Q221" s="239"/>
      <c r="R221" s="239"/>
      <c r="S221" s="239"/>
      <c r="T221" s="240"/>
      <c r="AT221" s="241" t="s">
        <v>146</v>
      </c>
      <c r="AU221" s="241" t="s">
        <v>86</v>
      </c>
      <c r="AV221" s="14" t="s">
        <v>86</v>
      </c>
      <c r="AW221" s="14" t="s">
        <v>33</v>
      </c>
      <c r="AX221" s="14" t="s">
        <v>76</v>
      </c>
      <c r="AY221" s="241" t="s">
        <v>134</v>
      </c>
    </row>
    <row r="222" spans="1:65" s="15" customFormat="1" ht="11.25">
      <c r="B222" s="242"/>
      <c r="C222" s="243"/>
      <c r="D222" s="216" t="s">
        <v>146</v>
      </c>
      <c r="E222" s="244" t="s">
        <v>1</v>
      </c>
      <c r="F222" s="245" t="s">
        <v>149</v>
      </c>
      <c r="G222" s="243"/>
      <c r="H222" s="246">
        <v>32</v>
      </c>
      <c r="I222" s="247"/>
      <c r="J222" s="243"/>
      <c r="K222" s="243"/>
      <c r="L222" s="248"/>
      <c r="M222" s="267"/>
      <c r="N222" s="268"/>
      <c r="O222" s="268"/>
      <c r="P222" s="268"/>
      <c r="Q222" s="268"/>
      <c r="R222" s="268"/>
      <c r="S222" s="268"/>
      <c r="T222" s="269"/>
      <c r="AT222" s="252" t="s">
        <v>146</v>
      </c>
      <c r="AU222" s="252" t="s">
        <v>86</v>
      </c>
      <c r="AV222" s="15" t="s">
        <v>141</v>
      </c>
      <c r="AW222" s="15" t="s">
        <v>33</v>
      </c>
      <c r="AX222" s="15" t="s">
        <v>84</v>
      </c>
      <c r="AY222" s="252" t="s">
        <v>134</v>
      </c>
    </row>
    <row r="223" spans="1:65" s="2" customFormat="1" ht="6.95" customHeight="1">
      <c r="A223" s="34"/>
      <c r="B223" s="54"/>
      <c r="C223" s="55"/>
      <c r="D223" s="55"/>
      <c r="E223" s="55"/>
      <c r="F223" s="55"/>
      <c r="G223" s="55"/>
      <c r="H223" s="55"/>
      <c r="I223" s="152"/>
      <c r="J223" s="55"/>
      <c r="K223" s="55"/>
      <c r="L223" s="39"/>
      <c r="M223" s="34"/>
      <c r="O223" s="34"/>
      <c r="P223" s="34"/>
      <c r="Q223" s="34"/>
      <c r="R223" s="34"/>
      <c r="S223" s="34"/>
      <c r="T223" s="34"/>
      <c r="U223" s="34"/>
      <c r="V223" s="34"/>
      <c r="W223" s="34"/>
      <c r="X223" s="34"/>
      <c r="Y223" s="34"/>
      <c r="Z223" s="34"/>
      <c r="AA223" s="34"/>
      <c r="AB223" s="34"/>
      <c r="AC223" s="34"/>
      <c r="AD223" s="34"/>
      <c r="AE223" s="34"/>
    </row>
  </sheetData>
  <sheetProtection algorithmName="SHA-512" hashValue="da5bMDm5H0flEAYqbSFnk8f0OaSZCR81q7oAEVC6bUJLGwfsTLOQ6X/t5JV82c2E2nCu7PEjZzCIcsDW5OEN2Q==" saltValue="REDlyF0JdnOa9OOYKCPiFW0m2bB9j3d1mtxLXTIMA1E6I8RRWfKddC5zemP2wIDNf7btdxD2Xz2VBTRI5YLrSw==" spinCount="100000" sheet="1" objects="1" scenarios="1" formatColumns="0" formatRows="0" autoFilter="0"/>
  <autoFilter ref="C120:K222"/>
  <mergeCells count="9">
    <mergeCell ref="E87:H87"/>
    <mergeCell ref="E111:H111"/>
    <mergeCell ref="E113:H113"/>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8"/>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10"/>
      <c r="M2" s="310"/>
      <c r="N2" s="310"/>
      <c r="O2" s="310"/>
      <c r="P2" s="310"/>
      <c r="Q2" s="310"/>
      <c r="R2" s="310"/>
      <c r="S2" s="310"/>
      <c r="T2" s="310"/>
      <c r="U2" s="310"/>
      <c r="V2" s="310"/>
      <c r="AT2" s="17" t="s">
        <v>92</v>
      </c>
    </row>
    <row r="3" spans="1:46" s="1" customFormat="1" ht="6.95" customHeight="1">
      <c r="B3" s="109"/>
      <c r="C3" s="110"/>
      <c r="D3" s="110"/>
      <c r="E3" s="110"/>
      <c r="F3" s="110"/>
      <c r="G3" s="110"/>
      <c r="H3" s="110"/>
      <c r="I3" s="111"/>
      <c r="J3" s="110"/>
      <c r="K3" s="110"/>
      <c r="L3" s="20"/>
      <c r="AT3" s="17" t="s">
        <v>86</v>
      </c>
    </row>
    <row r="4" spans="1:46" s="1" customFormat="1" ht="24.95" customHeight="1">
      <c r="B4" s="20"/>
      <c r="D4" s="112" t="s">
        <v>99</v>
      </c>
      <c r="I4" s="108"/>
      <c r="L4" s="20"/>
      <c r="M4" s="113" t="s">
        <v>10</v>
      </c>
      <c r="AT4" s="17" t="s">
        <v>4</v>
      </c>
    </row>
    <row r="5" spans="1:46" s="1" customFormat="1" ht="6.95" customHeight="1">
      <c r="B5" s="20"/>
      <c r="I5" s="108"/>
      <c r="L5" s="20"/>
    </row>
    <row r="6" spans="1:46" s="1" customFormat="1" ht="12" customHeight="1">
      <c r="B6" s="20"/>
      <c r="D6" s="114" t="s">
        <v>16</v>
      </c>
      <c r="I6" s="108"/>
      <c r="L6" s="20"/>
    </row>
    <row r="7" spans="1:46" s="1" customFormat="1" ht="23.25" customHeight="1">
      <c r="B7" s="20"/>
      <c r="E7" s="311" t="str">
        <f>'Rekapitulace stavby'!K6</f>
        <v>BrnoKounicova26 - Umístění klimatizačních jednotek na pracoviště I etapa</v>
      </c>
      <c r="F7" s="312"/>
      <c r="G7" s="312"/>
      <c r="H7" s="312"/>
      <c r="I7" s="108"/>
      <c r="L7" s="20"/>
    </row>
    <row r="8" spans="1:46" s="2" customFormat="1" ht="12" customHeight="1">
      <c r="A8" s="34"/>
      <c r="B8" s="39"/>
      <c r="C8" s="34"/>
      <c r="D8" s="114" t="s">
        <v>100</v>
      </c>
      <c r="E8" s="34"/>
      <c r="F8" s="34"/>
      <c r="G8" s="34"/>
      <c r="H8" s="34"/>
      <c r="I8" s="115"/>
      <c r="J8" s="34"/>
      <c r="K8" s="34"/>
      <c r="L8" s="51"/>
      <c r="S8" s="34"/>
      <c r="T8" s="34"/>
      <c r="U8" s="34"/>
      <c r="V8" s="34"/>
      <c r="W8" s="34"/>
      <c r="X8" s="34"/>
      <c r="Y8" s="34"/>
      <c r="Z8" s="34"/>
      <c r="AA8" s="34"/>
      <c r="AB8" s="34"/>
      <c r="AC8" s="34"/>
      <c r="AD8" s="34"/>
      <c r="AE8" s="34"/>
    </row>
    <row r="9" spans="1:46" s="2" customFormat="1" ht="16.5" customHeight="1">
      <c r="A9" s="34"/>
      <c r="B9" s="39"/>
      <c r="C9" s="34"/>
      <c r="D9" s="34"/>
      <c r="E9" s="313" t="s">
        <v>400</v>
      </c>
      <c r="F9" s="314"/>
      <c r="G9" s="314"/>
      <c r="H9" s="314"/>
      <c r="I9" s="115"/>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4" t="s">
        <v>20</v>
      </c>
      <c r="E12" s="34"/>
      <c r="F12" s="116" t="s">
        <v>21</v>
      </c>
      <c r="G12" s="34"/>
      <c r="H12" s="34"/>
      <c r="I12" s="117" t="s">
        <v>22</v>
      </c>
      <c r="J12" s="118" t="str">
        <f>'Rekapitulace stavby'!AN8</f>
        <v>19. 6. 2020</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4" t="s">
        <v>24</v>
      </c>
      <c r="E14" s="34"/>
      <c r="F14" s="34"/>
      <c r="G14" s="34"/>
      <c r="H14" s="34"/>
      <c r="I14" s="117" t="s">
        <v>25</v>
      </c>
      <c r="J14" s="116"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6" t="s">
        <v>27</v>
      </c>
      <c r="F15" s="34"/>
      <c r="G15" s="34"/>
      <c r="H15" s="34"/>
      <c r="I15" s="117" t="s">
        <v>28</v>
      </c>
      <c r="J15" s="116"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4" t="s">
        <v>30</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15" t="str">
        <f>'Rekapitulace stavby'!E14</f>
        <v>Vyplň údaj</v>
      </c>
      <c r="F18" s="316"/>
      <c r="G18" s="316"/>
      <c r="H18" s="316"/>
      <c r="I18" s="117" t="s">
        <v>28</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4" t="s">
        <v>32</v>
      </c>
      <c r="E20" s="34"/>
      <c r="F20" s="34"/>
      <c r="G20" s="34"/>
      <c r="H20" s="34"/>
      <c r="I20" s="117" t="s">
        <v>25</v>
      </c>
      <c r="J20" s="116"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6" t="s">
        <v>21</v>
      </c>
      <c r="F21" s="34"/>
      <c r="G21" s="34"/>
      <c r="H21" s="34"/>
      <c r="I21" s="117" t="s">
        <v>28</v>
      </c>
      <c r="J21" s="116"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4" t="s">
        <v>34</v>
      </c>
      <c r="E23" s="34"/>
      <c r="F23" s="34"/>
      <c r="G23" s="34"/>
      <c r="H23" s="34"/>
      <c r="I23" s="117" t="s">
        <v>25</v>
      </c>
      <c r="J23" s="116"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6" t="s">
        <v>21</v>
      </c>
      <c r="F24" s="34"/>
      <c r="G24" s="34"/>
      <c r="H24" s="34"/>
      <c r="I24" s="117" t="s">
        <v>28</v>
      </c>
      <c r="J24" s="116"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4" t="s">
        <v>35</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customHeight="1">
      <c r="A27" s="119"/>
      <c r="B27" s="120"/>
      <c r="C27" s="119"/>
      <c r="D27" s="119"/>
      <c r="E27" s="317" t="s">
        <v>1</v>
      </c>
      <c r="F27" s="317"/>
      <c r="G27" s="317"/>
      <c r="H27" s="317"/>
      <c r="I27" s="121"/>
      <c r="J27" s="119"/>
      <c r="K27" s="119"/>
      <c r="L27" s="122"/>
      <c r="S27" s="119"/>
      <c r="T27" s="119"/>
      <c r="U27" s="119"/>
      <c r="V27" s="119"/>
      <c r="W27" s="119"/>
      <c r="X27" s="119"/>
      <c r="Y27" s="119"/>
      <c r="Z27" s="119"/>
      <c r="AA27" s="119"/>
      <c r="AB27" s="119"/>
      <c r="AC27" s="119"/>
      <c r="AD27" s="119"/>
      <c r="AE27" s="119"/>
    </row>
    <row r="28" spans="1:31" s="2" customFormat="1" ht="6.95"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customHeight="1">
      <c r="A30" s="34"/>
      <c r="B30" s="39"/>
      <c r="C30" s="34"/>
      <c r="D30" s="125" t="s">
        <v>36</v>
      </c>
      <c r="E30" s="34"/>
      <c r="F30" s="34"/>
      <c r="G30" s="34"/>
      <c r="H30" s="34"/>
      <c r="I30" s="115"/>
      <c r="J30" s="126">
        <f>ROUND(J117,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7" t="s">
        <v>38</v>
      </c>
      <c r="G32" s="34"/>
      <c r="H32" s="34"/>
      <c r="I32" s="128" t="s">
        <v>37</v>
      </c>
      <c r="J32" s="127" t="s">
        <v>39</v>
      </c>
      <c r="K32" s="34"/>
      <c r="L32" s="51"/>
      <c r="S32" s="34"/>
      <c r="T32" s="34"/>
      <c r="U32" s="34"/>
      <c r="V32" s="34"/>
      <c r="W32" s="34"/>
      <c r="X32" s="34"/>
      <c r="Y32" s="34"/>
      <c r="Z32" s="34"/>
      <c r="AA32" s="34"/>
      <c r="AB32" s="34"/>
      <c r="AC32" s="34"/>
      <c r="AD32" s="34"/>
      <c r="AE32" s="34"/>
    </row>
    <row r="33" spans="1:31" s="2" customFormat="1" ht="14.45" customHeight="1">
      <c r="A33" s="34"/>
      <c r="B33" s="39"/>
      <c r="C33" s="34"/>
      <c r="D33" s="129" t="s">
        <v>40</v>
      </c>
      <c r="E33" s="114" t="s">
        <v>41</v>
      </c>
      <c r="F33" s="130">
        <f>ROUND((SUM(BE117:BE127)),  2)</f>
        <v>0</v>
      </c>
      <c r="G33" s="34"/>
      <c r="H33" s="34"/>
      <c r="I33" s="131">
        <v>0.21</v>
      </c>
      <c r="J33" s="130">
        <f>ROUND(((SUM(BE117:BE127))*I33),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4" t="s">
        <v>42</v>
      </c>
      <c r="F34" s="130">
        <f>ROUND((SUM(BF117:BF127)),  2)</f>
        <v>0</v>
      </c>
      <c r="G34" s="34"/>
      <c r="H34" s="34"/>
      <c r="I34" s="131">
        <v>0.15</v>
      </c>
      <c r="J34" s="130">
        <f>ROUND(((SUM(BF117:BF127))*I34),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43</v>
      </c>
      <c r="F35" s="130">
        <f>ROUND((SUM(BG117:BG127)),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44</v>
      </c>
      <c r="F36" s="130">
        <f>ROUND((SUM(BH117:BH127)),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45</v>
      </c>
      <c r="F37" s="130">
        <f>ROUND((SUM(BI117:BI127)),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customHeight="1">
      <c r="A39" s="34"/>
      <c r="B39" s="39"/>
      <c r="C39" s="132"/>
      <c r="D39" s="133" t="s">
        <v>46</v>
      </c>
      <c r="E39" s="134"/>
      <c r="F39" s="134"/>
      <c r="G39" s="135" t="s">
        <v>47</v>
      </c>
      <c r="H39" s="136" t="s">
        <v>48</v>
      </c>
      <c r="I39" s="137"/>
      <c r="J39" s="138">
        <f>SUM(J30:J37)</f>
        <v>0</v>
      </c>
      <c r="K39" s="139"/>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customHeight="1">
      <c r="B41" s="20"/>
      <c r="I41" s="108"/>
      <c r="L41" s="20"/>
    </row>
    <row r="42" spans="1:31" s="1" customFormat="1" ht="14.45" customHeight="1">
      <c r="B42" s="20"/>
      <c r="I42" s="108"/>
      <c r="L42" s="20"/>
    </row>
    <row r="43" spans="1:31" s="1" customFormat="1" ht="14.45" customHeight="1">
      <c r="B43" s="20"/>
      <c r="I43" s="108"/>
      <c r="L43" s="20"/>
    </row>
    <row r="44" spans="1:31" s="1" customFormat="1" ht="14.45" customHeight="1">
      <c r="B44" s="20"/>
      <c r="I44" s="108"/>
      <c r="L44" s="20"/>
    </row>
    <row r="45" spans="1:31" s="1" customFormat="1" ht="14.45" customHeight="1">
      <c r="B45" s="20"/>
      <c r="I45" s="108"/>
      <c r="L45" s="20"/>
    </row>
    <row r="46" spans="1:31" s="1" customFormat="1" ht="14.45" customHeight="1">
      <c r="B46" s="20"/>
      <c r="I46" s="108"/>
      <c r="L46" s="20"/>
    </row>
    <row r="47" spans="1:31" s="1" customFormat="1" ht="14.45" customHeight="1">
      <c r="B47" s="20"/>
      <c r="I47" s="108"/>
      <c r="L47" s="20"/>
    </row>
    <row r="48" spans="1:31" s="1" customFormat="1" ht="14.45" customHeight="1">
      <c r="B48" s="20"/>
      <c r="I48" s="108"/>
      <c r="L48" s="20"/>
    </row>
    <row r="49" spans="1:31" s="1" customFormat="1" ht="14.45" customHeight="1">
      <c r="B49" s="20"/>
      <c r="I49" s="108"/>
      <c r="L49" s="20"/>
    </row>
    <row r="50" spans="1:31" s="2" customFormat="1" ht="14.45" customHeight="1">
      <c r="B50" s="51"/>
      <c r="D50" s="140" t="s">
        <v>49</v>
      </c>
      <c r="E50" s="141"/>
      <c r="F50" s="141"/>
      <c r="G50" s="140" t="s">
        <v>50</v>
      </c>
      <c r="H50" s="141"/>
      <c r="I50" s="142"/>
      <c r="J50" s="141"/>
      <c r="K50" s="141"/>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3" t="s">
        <v>51</v>
      </c>
      <c r="E61" s="144"/>
      <c r="F61" s="145" t="s">
        <v>52</v>
      </c>
      <c r="G61" s="143" t="s">
        <v>51</v>
      </c>
      <c r="H61" s="144"/>
      <c r="I61" s="146"/>
      <c r="J61" s="147" t="s">
        <v>52</v>
      </c>
      <c r="K61" s="144"/>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40" t="s">
        <v>53</v>
      </c>
      <c r="E65" s="148"/>
      <c r="F65" s="148"/>
      <c r="G65" s="140" t="s">
        <v>54</v>
      </c>
      <c r="H65" s="148"/>
      <c r="I65" s="149"/>
      <c r="J65" s="148"/>
      <c r="K65" s="14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3" t="s">
        <v>51</v>
      </c>
      <c r="E76" s="144"/>
      <c r="F76" s="145" t="s">
        <v>52</v>
      </c>
      <c r="G76" s="143" t="s">
        <v>51</v>
      </c>
      <c r="H76" s="144"/>
      <c r="I76" s="146"/>
      <c r="J76" s="147" t="s">
        <v>52</v>
      </c>
      <c r="K76" s="144"/>
      <c r="L76" s="51"/>
      <c r="S76" s="34"/>
      <c r="T76" s="34"/>
      <c r="U76" s="34"/>
      <c r="V76" s="34"/>
      <c r="W76" s="34"/>
      <c r="X76" s="34"/>
      <c r="Y76" s="34"/>
      <c r="Z76" s="34"/>
      <c r="AA76" s="34"/>
      <c r="AB76" s="34"/>
      <c r="AC76" s="34"/>
      <c r="AD76" s="34"/>
      <c r="AE76" s="34"/>
    </row>
    <row r="77" spans="1:31" s="2" customFormat="1" ht="14.45"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81" spans="1:47" s="2" customFormat="1" ht="6.95"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customHeight="1">
      <c r="A82" s="34"/>
      <c r="B82" s="35"/>
      <c r="C82" s="23" t="s">
        <v>102</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23.25" customHeight="1">
      <c r="A85" s="34"/>
      <c r="B85" s="35"/>
      <c r="C85" s="36"/>
      <c r="D85" s="36"/>
      <c r="E85" s="318" t="str">
        <f>E7</f>
        <v>BrnoKounicova26 - Umístění klimatizačních jednotek na pracoviště I etapa</v>
      </c>
      <c r="F85" s="319"/>
      <c r="G85" s="319"/>
      <c r="H85" s="319"/>
      <c r="I85" s="115"/>
      <c r="J85" s="36"/>
      <c r="K85" s="36"/>
      <c r="L85" s="51"/>
      <c r="S85" s="34"/>
      <c r="T85" s="34"/>
      <c r="U85" s="34"/>
      <c r="V85" s="34"/>
      <c r="W85" s="34"/>
      <c r="X85" s="34"/>
      <c r="Y85" s="34"/>
      <c r="Z85" s="34"/>
      <c r="AA85" s="34"/>
      <c r="AB85" s="34"/>
      <c r="AC85" s="34"/>
      <c r="AD85" s="34"/>
      <c r="AE85" s="34"/>
    </row>
    <row r="86" spans="1:47" s="2" customFormat="1" ht="12" customHeight="1">
      <c r="A86" s="34"/>
      <c r="B86" s="35"/>
      <c r="C86" s="29" t="s">
        <v>100</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70" t="str">
        <f>E9</f>
        <v>03 - ZTI</v>
      </c>
      <c r="F87" s="320"/>
      <c r="G87" s="320"/>
      <c r="H87" s="320"/>
      <c r="I87" s="115"/>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117" t="s">
        <v>22</v>
      </c>
      <c r="J89" s="66" t="str">
        <f>IF(J12="","",J12)</f>
        <v>19. 6. 2020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železnic,státní organizace</v>
      </c>
      <c r="G91" s="36"/>
      <c r="H91" s="36"/>
      <c r="I91" s="117"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117" t="s">
        <v>34</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customHeight="1">
      <c r="A94" s="34"/>
      <c r="B94" s="35"/>
      <c r="C94" s="156" t="s">
        <v>103</v>
      </c>
      <c r="D94" s="157"/>
      <c r="E94" s="157"/>
      <c r="F94" s="157"/>
      <c r="G94" s="157"/>
      <c r="H94" s="157"/>
      <c r="I94" s="158"/>
      <c r="J94" s="159" t="s">
        <v>104</v>
      </c>
      <c r="K94" s="157"/>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customHeight="1">
      <c r="A96" s="34"/>
      <c r="B96" s="35"/>
      <c r="C96" s="160" t="s">
        <v>105</v>
      </c>
      <c r="D96" s="36"/>
      <c r="E96" s="36"/>
      <c r="F96" s="36"/>
      <c r="G96" s="36"/>
      <c r="H96" s="36"/>
      <c r="I96" s="115"/>
      <c r="J96" s="84">
        <f>J117</f>
        <v>0</v>
      </c>
      <c r="K96" s="36"/>
      <c r="L96" s="51"/>
      <c r="S96" s="34"/>
      <c r="T96" s="34"/>
      <c r="U96" s="34"/>
      <c r="V96" s="34"/>
      <c r="W96" s="34"/>
      <c r="X96" s="34"/>
      <c r="Y96" s="34"/>
      <c r="Z96" s="34"/>
      <c r="AA96" s="34"/>
      <c r="AB96" s="34"/>
      <c r="AC96" s="34"/>
      <c r="AD96" s="34"/>
      <c r="AE96" s="34"/>
      <c r="AU96" s="17" t="s">
        <v>106</v>
      </c>
    </row>
    <row r="97" spans="1:31" s="9" customFormat="1" ht="24.95" customHeight="1">
      <c r="B97" s="161"/>
      <c r="C97" s="162"/>
      <c r="D97" s="163" t="s">
        <v>401</v>
      </c>
      <c r="E97" s="164"/>
      <c r="F97" s="164"/>
      <c r="G97" s="164"/>
      <c r="H97" s="164"/>
      <c r="I97" s="165"/>
      <c r="J97" s="166">
        <f>J118</f>
        <v>0</v>
      </c>
      <c r="K97" s="162"/>
      <c r="L97" s="167"/>
    </row>
    <row r="98" spans="1:31" s="2" customFormat="1" ht="21.75" customHeight="1">
      <c r="A98" s="34"/>
      <c r="B98" s="35"/>
      <c r="C98" s="36"/>
      <c r="D98" s="36"/>
      <c r="E98" s="36"/>
      <c r="F98" s="36"/>
      <c r="G98" s="36"/>
      <c r="H98" s="36"/>
      <c r="I98" s="115"/>
      <c r="J98" s="36"/>
      <c r="K98" s="36"/>
      <c r="L98" s="51"/>
      <c r="S98" s="34"/>
      <c r="T98" s="34"/>
      <c r="U98" s="34"/>
      <c r="V98" s="34"/>
      <c r="W98" s="34"/>
      <c r="X98" s="34"/>
      <c r="Y98" s="34"/>
      <c r="Z98" s="34"/>
      <c r="AA98" s="34"/>
      <c r="AB98" s="34"/>
      <c r="AC98" s="34"/>
      <c r="AD98" s="34"/>
      <c r="AE98" s="34"/>
    </row>
    <row r="99" spans="1:31" s="2" customFormat="1" ht="6.95" customHeight="1">
      <c r="A99" s="34"/>
      <c r="B99" s="54"/>
      <c r="C99" s="55"/>
      <c r="D99" s="55"/>
      <c r="E99" s="55"/>
      <c r="F99" s="55"/>
      <c r="G99" s="55"/>
      <c r="H99" s="55"/>
      <c r="I99" s="152"/>
      <c r="J99" s="55"/>
      <c r="K99" s="55"/>
      <c r="L99" s="51"/>
      <c r="S99" s="34"/>
      <c r="T99" s="34"/>
      <c r="U99" s="34"/>
      <c r="V99" s="34"/>
      <c r="W99" s="34"/>
      <c r="X99" s="34"/>
      <c r="Y99" s="34"/>
      <c r="Z99" s="34"/>
      <c r="AA99" s="34"/>
      <c r="AB99" s="34"/>
      <c r="AC99" s="34"/>
      <c r="AD99" s="34"/>
      <c r="AE99" s="34"/>
    </row>
    <row r="103" spans="1:31" s="2" customFormat="1" ht="6.95" customHeight="1">
      <c r="A103" s="34"/>
      <c r="B103" s="56"/>
      <c r="C103" s="57"/>
      <c r="D103" s="57"/>
      <c r="E103" s="57"/>
      <c r="F103" s="57"/>
      <c r="G103" s="57"/>
      <c r="H103" s="57"/>
      <c r="I103" s="155"/>
      <c r="J103" s="57"/>
      <c r="K103" s="57"/>
      <c r="L103" s="51"/>
      <c r="S103" s="34"/>
      <c r="T103" s="34"/>
      <c r="U103" s="34"/>
      <c r="V103" s="34"/>
      <c r="W103" s="34"/>
      <c r="X103" s="34"/>
      <c r="Y103" s="34"/>
      <c r="Z103" s="34"/>
      <c r="AA103" s="34"/>
      <c r="AB103" s="34"/>
      <c r="AC103" s="34"/>
      <c r="AD103" s="34"/>
      <c r="AE103" s="34"/>
    </row>
    <row r="104" spans="1:31" s="2" customFormat="1" ht="24.95" customHeight="1">
      <c r="A104" s="34"/>
      <c r="B104" s="35"/>
      <c r="C104" s="23" t="s">
        <v>119</v>
      </c>
      <c r="D104" s="36"/>
      <c r="E104" s="36"/>
      <c r="F104" s="36"/>
      <c r="G104" s="36"/>
      <c r="H104" s="36"/>
      <c r="I104" s="115"/>
      <c r="J104" s="36"/>
      <c r="K104" s="36"/>
      <c r="L104" s="51"/>
      <c r="S104" s="34"/>
      <c r="T104" s="34"/>
      <c r="U104" s="34"/>
      <c r="V104" s="34"/>
      <c r="W104" s="34"/>
      <c r="X104" s="34"/>
      <c r="Y104" s="34"/>
      <c r="Z104" s="34"/>
      <c r="AA104" s="34"/>
      <c r="AB104" s="34"/>
      <c r="AC104" s="34"/>
      <c r="AD104" s="34"/>
      <c r="AE104" s="34"/>
    </row>
    <row r="105" spans="1:31" s="2" customFormat="1" ht="6.95" customHeight="1">
      <c r="A105" s="34"/>
      <c r="B105" s="35"/>
      <c r="C105" s="36"/>
      <c r="D105" s="36"/>
      <c r="E105" s="36"/>
      <c r="F105" s="36"/>
      <c r="G105" s="36"/>
      <c r="H105" s="36"/>
      <c r="I105" s="115"/>
      <c r="J105" s="36"/>
      <c r="K105" s="36"/>
      <c r="L105" s="51"/>
      <c r="S105" s="34"/>
      <c r="T105" s="34"/>
      <c r="U105" s="34"/>
      <c r="V105" s="34"/>
      <c r="W105" s="34"/>
      <c r="X105" s="34"/>
      <c r="Y105" s="34"/>
      <c r="Z105" s="34"/>
      <c r="AA105" s="34"/>
      <c r="AB105" s="34"/>
      <c r="AC105" s="34"/>
      <c r="AD105" s="34"/>
      <c r="AE105" s="34"/>
    </row>
    <row r="106" spans="1:31" s="2" customFormat="1" ht="12" customHeight="1">
      <c r="A106" s="34"/>
      <c r="B106" s="35"/>
      <c r="C106" s="29" t="s">
        <v>16</v>
      </c>
      <c r="D106" s="36"/>
      <c r="E106" s="36"/>
      <c r="F106" s="36"/>
      <c r="G106" s="36"/>
      <c r="H106" s="36"/>
      <c r="I106" s="115"/>
      <c r="J106" s="36"/>
      <c r="K106" s="36"/>
      <c r="L106" s="51"/>
      <c r="S106" s="34"/>
      <c r="T106" s="34"/>
      <c r="U106" s="34"/>
      <c r="V106" s="34"/>
      <c r="W106" s="34"/>
      <c r="X106" s="34"/>
      <c r="Y106" s="34"/>
      <c r="Z106" s="34"/>
      <c r="AA106" s="34"/>
      <c r="AB106" s="34"/>
      <c r="AC106" s="34"/>
      <c r="AD106" s="34"/>
      <c r="AE106" s="34"/>
    </row>
    <row r="107" spans="1:31" s="2" customFormat="1" ht="23.25" customHeight="1">
      <c r="A107" s="34"/>
      <c r="B107" s="35"/>
      <c r="C107" s="36"/>
      <c r="D107" s="36"/>
      <c r="E107" s="318" t="str">
        <f>E7</f>
        <v>BrnoKounicova26 - Umístění klimatizačních jednotek na pracoviště I etapa</v>
      </c>
      <c r="F107" s="319"/>
      <c r="G107" s="319"/>
      <c r="H107" s="319"/>
      <c r="I107" s="115"/>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100</v>
      </c>
      <c r="D108" s="36"/>
      <c r="E108" s="36"/>
      <c r="F108" s="36"/>
      <c r="G108" s="36"/>
      <c r="H108" s="36"/>
      <c r="I108" s="115"/>
      <c r="J108" s="36"/>
      <c r="K108" s="36"/>
      <c r="L108" s="51"/>
      <c r="S108" s="34"/>
      <c r="T108" s="34"/>
      <c r="U108" s="34"/>
      <c r="V108" s="34"/>
      <c r="W108" s="34"/>
      <c r="X108" s="34"/>
      <c r="Y108" s="34"/>
      <c r="Z108" s="34"/>
      <c r="AA108" s="34"/>
      <c r="AB108" s="34"/>
      <c r="AC108" s="34"/>
      <c r="AD108" s="34"/>
      <c r="AE108" s="34"/>
    </row>
    <row r="109" spans="1:31" s="2" customFormat="1" ht="16.5" customHeight="1">
      <c r="A109" s="34"/>
      <c r="B109" s="35"/>
      <c r="C109" s="36"/>
      <c r="D109" s="36"/>
      <c r="E109" s="270" t="str">
        <f>E9</f>
        <v>03 - ZTI</v>
      </c>
      <c r="F109" s="320"/>
      <c r="G109" s="320"/>
      <c r="H109" s="320"/>
      <c r="I109" s="115"/>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115"/>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20</v>
      </c>
      <c r="D111" s="36"/>
      <c r="E111" s="36"/>
      <c r="F111" s="27" t="str">
        <f>F12</f>
        <v xml:space="preserve"> </v>
      </c>
      <c r="G111" s="36"/>
      <c r="H111" s="36"/>
      <c r="I111" s="117" t="s">
        <v>22</v>
      </c>
      <c r="J111" s="66" t="str">
        <f>IF(J12="","",J12)</f>
        <v>19. 6. 2020</v>
      </c>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115"/>
      <c r="J112" s="36"/>
      <c r="K112" s="36"/>
      <c r="L112" s="51"/>
      <c r="S112" s="34"/>
      <c r="T112" s="34"/>
      <c r="U112" s="34"/>
      <c r="V112" s="34"/>
      <c r="W112" s="34"/>
      <c r="X112" s="34"/>
      <c r="Y112" s="34"/>
      <c r="Z112" s="34"/>
      <c r="AA112" s="34"/>
      <c r="AB112" s="34"/>
      <c r="AC112" s="34"/>
      <c r="AD112" s="34"/>
      <c r="AE112" s="34"/>
    </row>
    <row r="113" spans="1:65" s="2" customFormat="1" ht="15.2" customHeight="1">
      <c r="A113" s="34"/>
      <c r="B113" s="35"/>
      <c r="C113" s="29" t="s">
        <v>24</v>
      </c>
      <c r="D113" s="36"/>
      <c r="E113" s="36"/>
      <c r="F113" s="27" t="str">
        <f>E15</f>
        <v>Správa železnic,státní organizace</v>
      </c>
      <c r="G113" s="36"/>
      <c r="H113" s="36"/>
      <c r="I113" s="117" t="s">
        <v>32</v>
      </c>
      <c r="J113" s="32" t="str">
        <f>E21</f>
        <v xml:space="preserve"> </v>
      </c>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30</v>
      </c>
      <c r="D114" s="36"/>
      <c r="E114" s="36"/>
      <c r="F114" s="27" t="str">
        <f>IF(E18="","",E18)</f>
        <v>Vyplň údaj</v>
      </c>
      <c r="G114" s="36"/>
      <c r="H114" s="36"/>
      <c r="I114" s="117" t="s">
        <v>34</v>
      </c>
      <c r="J114" s="32" t="str">
        <f>E24</f>
        <v xml:space="preserve"> </v>
      </c>
      <c r="K114" s="36"/>
      <c r="L114" s="51"/>
      <c r="S114" s="34"/>
      <c r="T114" s="34"/>
      <c r="U114" s="34"/>
      <c r="V114" s="34"/>
      <c r="W114" s="34"/>
      <c r="X114" s="34"/>
      <c r="Y114" s="34"/>
      <c r="Z114" s="34"/>
      <c r="AA114" s="34"/>
      <c r="AB114" s="34"/>
      <c r="AC114" s="34"/>
      <c r="AD114" s="34"/>
      <c r="AE114" s="34"/>
    </row>
    <row r="115" spans="1:65" s="2" customFormat="1" ht="10.35" customHeight="1">
      <c r="A115" s="34"/>
      <c r="B115" s="35"/>
      <c r="C115" s="36"/>
      <c r="D115" s="36"/>
      <c r="E115" s="36"/>
      <c r="F115" s="36"/>
      <c r="G115" s="36"/>
      <c r="H115" s="36"/>
      <c r="I115" s="115"/>
      <c r="J115" s="36"/>
      <c r="K115" s="36"/>
      <c r="L115" s="51"/>
      <c r="S115" s="34"/>
      <c r="T115" s="34"/>
      <c r="U115" s="34"/>
      <c r="V115" s="34"/>
      <c r="W115" s="34"/>
      <c r="X115" s="34"/>
      <c r="Y115" s="34"/>
      <c r="Z115" s="34"/>
      <c r="AA115" s="34"/>
      <c r="AB115" s="34"/>
      <c r="AC115" s="34"/>
      <c r="AD115" s="34"/>
      <c r="AE115" s="34"/>
    </row>
    <row r="116" spans="1:65" s="11" customFormat="1" ht="29.25" customHeight="1">
      <c r="A116" s="175"/>
      <c r="B116" s="176"/>
      <c r="C116" s="177" t="s">
        <v>120</v>
      </c>
      <c r="D116" s="178" t="s">
        <v>61</v>
      </c>
      <c r="E116" s="178" t="s">
        <v>57</v>
      </c>
      <c r="F116" s="178" t="s">
        <v>58</v>
      </c>
      <c r="G116" s="178" t="s">
        <v>121</v>
      </c>
      <c r="H116" s="178" t="s">
        <v>122</v>
      </c>
      <c r="I116" s="179" t="s">
        <v>123</v>
      </c>
      <c r="J116" s="178" t="s">
        <v>104</v>
      </c>
      <c r="K116" s="180" t="s">
        <v>124</v>
      </c>
      <c r="L116" s="181"/>
      <c r="M116" s="75" t="s">
        <v>1</v>
      </c>
      <c r="N116" s="76" t="s">
        <v>40</v>
      </c>
      <c r="O116" s="76" t="s">
        <v>125</v>
      </c>
      <c r="P116" s="76" t="s">
        <v>126</v>
      </c>
      <c r="Q116" s="76" t="s">
        <v>127</v>
      </c>
      <c r="R116" s="76" t="s">
        <v>128</v>
      </c>
      <c r="S116" s="76" t="s">
        <v>129</v>
      </c>
      <c r="T116" s="77" t="s">
        <v>130</v>
      </c>
      <c r="U116" s="175"/>
      <c r="V116" s="175"/>
      <c r="W116" s="175"/>
      <c r="X116" s="175"/>
      <c r="Y116" s="175"/>
      <c r="Z116" s="175"/>
      <c r="AA116" s="175"/>
      <c r="AB116" s="175"/>
      <c r="AC116" s="175"/>
      <c r="AD116" s="175"/>
      <c r="AE116" s="175"/>
    </row>
    <row r="117" spans="1:65" s="2" customFormat="1" ht="22.9" customHeight="1">
      <c r="A117" s="34"/>
      <c r="B117" s="35"/>
      <c r="C117" s="82" t="s">
        <v>131</v>
      </c>
      <c r="D117" s="36"/>
      <c r="E117" s="36"/>
      <c r="F117" s="36"/>
      <c r="G117" s="36"/>
      <c r="H117" s="36"/>
      <c r="I117" s="115"/>
      <c r="J117" s="182">
        <f>BK117</f>
        <v>0</v>
      </c>
      <c r="K117" s="36"/>
      <c r="L117" s="39"/>
      <c r="M117" s="78"/>
      <c r="N117" s="183"/>
      <c r="O117" s="79"/>
      <c r="P117" s="184">
        <f>P118</f>
        <v>0</v>
      </c>
      <c r="Q117" s="79"/>
      <c r="R117" s="184">
        <f>R118</f>
        <v>0</v>
      </c>
      <c r="S117" s="79"/>
      <c r="T117" s="185">
        <f>T118</f>
        <v>0</v>
      </c>
      <c r="U117" s="34"/>
      <c r="V117" s="34"/>
      <c r="W117" s="34"/>
      <c r="X117" s="34"/>
      <c r="Y117" s="34"/>
      <c r="Z117" s="34"/>
      <c r="AA117" s="34"/>
      <c r="AB117" s="34"/>
      <c r="AC117" s="34"/>
      <c r="AD117" s="34"/>
      <c r="AE117" s="34"/>
      <c r="AT117" s="17" t="s">
        <v>75</v>
      </c>
      <c r="AU117" s="17" t="s">
        <v>106</v>
      </c>
      <c r="BK117" s="186">
        <f>BK118</f>
        <v>0</v>
      </c>
    </row>
    <row r="118" spans="1:65" s="12" customFormat="1" ht="25.9" customHeight="1">
      <c r="B118" s="187"/>
      <c r="C118" s="188"/>
      <c r="D118" s="189" t="s">
        <v>75</v>
      </c>
      <c r="E118" s="190" t="s">
        <v>402</v>
      </c>
      <c r="F118" s="190" t="s">
        <v>403</v>
      </c>
      <c r="G118" s="188"/>
      <c r="H118" s="188"/>
      <c r="I118" s="191"/>
      <c r="J118" s="192">
        <f>BK118</f>
        <v>0</v>
      </c>
      <c r="K118" s="188"/>
      <c r="L118" s="193"/>
      <c r="M118" s="194"/>
      <c r="N118" s="195"/>
      <c r="O118" s="195"/>
      <c r="P118" s="196">
        <f>SUM(P119:P127)</f>
        <v>0</v>
      </c>
      <c r="Q118" s="195"/>
      <c r="R118" s="196">
        <f>SUM(R119:R127)</f>
        <v>0</v>
      </c>
      <c r="S118" s="195"/>
      <c r="T118" s="197">
        <f>SUM(T119:T127)</f>
        <v>0</v>
      </c>
      <c r="AR118" s="198" t="s">
        <v>86</v>
      </c>
      <c r="AT118" s="199" t="s">
        <v>75</v>
      </c>
      <c r="AU118" s="199" t="s">
        <v>76</v>
      </c>
      <c r="AY118" s="198" t="s">
        <v>134</v>
      </c>
      <c r="BK118" s="200">
        <f>SUM(BK119:BK127)</f>
        <v>0</v>
      </c>
    </row>
    <row r="119" spans="1:65" s="2" customFormat="1" ht="16.5" customHeight="1">
      <c r="A119" s="34"/>
      <c r="B119" s="35"/>
      <c r="C119" s="203" t="s">
        <v>84</v>
      </c>
      <c r="D119" s="203" t="s">
        <v>136</v>
      </c>
      <c r="E119" s="204" t="s">
        <v>404</v>
      </c>
      <c r="F119" s="205" t="s">
        <v>405</v>
      </c>
      <c r="G119" s="206" t="s">
        <v>210</v>
      </c>
      <c r="H119" s="207">
        <v>200</v>
      </c>
      <c r="I119" s="208"/>
      <c r="J119" s="209">
        <f>ROUND(I119*H119,2)</f>
        <v>0</v>
      </c>
      <c r="K119" s="205" t="s">
        <v>140</v>
      </c>
      <c r="L119" s="39"/>
      <c r="M119" s="210" t="s">
        <v>1</v>
      </c>
      <c r="N119" s="211" t="s">
        <v>41</v>
      </c>
      <c r="O119" s="71"/>
      <c r="P119" s="212">
        <f>O119*H119</f>
        <v>0</v>
      </c>
      <c r="Q119" s="212">
        <v>0</v>
      </c>
      <c r="R119" s="212">
        <f>Q119*H119</f>
        <v>0</v>
      </c>
      <c r="S119" s="212">
        <v>0</v>
      </c>
      <c r="T119" s="213">
        <f>S119*H119</f>
        <v>0</v>
      </c>
      <c r="U119" s="34"/>
      <c r="V119" s="34"/>
      <c r="W119" s="34"/>
      <c r="X119" s="34"/>
      <c r="Y119" s="34"/>
      <c r="Z119" s="34"/>
      <c r="AA119" s="34"/>
      <c r="AB119" s="34"/>
      <c r="AC119" s="34"/>
      <c r="AD119" s="34"/>
      <c r="AE119" s="34"/>
      <c r="AR119" s="214" t="s">
        <v>225</v>
      </c>
      <c r="AT119" s="214" t="s">
        <v>136</v>
      </c>
      <c r="AU119" s="214" t="s">
        <v>84</v>
      </c>
      <c r="AY119" s="17" t="s">
        <v>134</v>
      </c>
      <c r="BE119" s="215">
        <f>IF(N119="základní",J119,0)</f>
        <v>0</v>
      </c>
      <c r="BF119" s="215">
        <f>IF(N119="snížená",J119,0)</f>
        <v>0</v>
      </c>
      <c r="BG119" s="215">
        <f>IF(N119="zákl. přenesená",J119,0)</f>
        <v>0</v>
      </c>
      <c r="BH119" s="215">
        <f>IF(N119="sníž. přenesená",J119,0)</f>
        <v>0</v>
      </c>
      <c r="BI119" s="215">
        <f>IF(N119="nulová",J119,0)</f>
        <v>0</v>
      </c>
      <c r="BJ119" s="17" t="s">
        <v>84</v>
      </c>
      <c r="BK119" s="215">
        <f>ROUND(I119*H119,2)</f>
        <v>0</v>
      </c>
      <c r="BL119" s="17" t="s">
        <v>225</v>
      </c>
      <c r="BM119" s="214" t="s">
        <v>406</v>
      </c>
    </row>
    <row r="120" spans="1:65" s="2" customFormat="1" ht="11.25">
      <c r="A120" s="34"/>
      <c r="B120" s="35"/>
      <c r="C120" s="36"/>
      <c r="D120" s="216" t="s">
        <v>143</v>
      </c>
      <c r="E120" s="36"/>
      <c r="F120" s="217" t="s">
        <v>405</v>
      </c>
      <c r="G120" s="36"/>
      <c r="H120" s="36"/>
      <c r="I120" s="115"/>
      <c r="J120" s="36"/>
      <c r="K120" s="36"/>
      <c r="L120" s="39"/>
      <c r="M120" s="218"/>
      <c r="N120" s="219"/>
      <c r="O120" s="71"/>
      <c r="P120" s="71"/>
      <c r="Q120" s="71"/>
      <c r="R120" s="71"/>
      <c r="S120" s="71"/>
      <c r="T120" s="72"/>
      <c r="U120" s="34"/>
      <c r="V120" s="34"/>
      <c r="W120" s="34"/>
      <c r="X120" s="34"/>
      <c r="Y120" s="34"/>
      <c r="Z120" s="34"/>
      <c r="AA120" s="34"/>
      <c r="AB120" s="34"/>
      <c r="AC120" s="34"/>
      <c r="AD120" s="34"/>
      <c r="AE120" s="34"/>
      <c r="AT120" s="17" t="s">
        <v>143</v>
      </c>
      <c r="AU120" s="17" t="s">
        <v>84</v>
      </c>
    </row>
    <row r="121" spans="1:65" s="2" customFormat="1" ht="16.5" customHeight="1">
      <c r="A121" s="34"/>
      <c r="B121" s="35"/>
      <c r="C121" s="203" t="s">
        <v>86</v>
      </c>
      <c r="D121" s="203" t="s">
        <v>136</v>
      </c>
      <c r="E121" s="204" t="s">
        <v>407</v>
      </c>
      <c r="F121" s="205" t="s">
        <v>408</v>
      </c>
      <c r="G121" s="206" t="s">
        <v>203</v>
      </c>
      <c r="H121" s="207">
        <v>30</v>
      </c>
      <c r="I121" s="208"/>
      <c r="J121" s="209">
        <f>ROUND(I121*H121,2)</f>
        <v>0</v>
      </c>
      <c r="K121" s="205" t="s">
        <v>140</v>
      </c>
      <c r="L121" s="39"/>
      <c r="M121" s="210" t="s">
        <v>1</v>
      </c>
      <c r="N121" s="211" t="s">
        <v>41</v>
      </c>
      <c r="O121" s="71"/>
      <c r="P121" s="212">
        <f>O121*H121</f>
        <v>0</v>
      </c>
      <c r="Q121" s="212">
        <v>0</v>
      </c>
      <c r="R121" s="212">
        <f>Q121*H121</f>
        <v>0</v>
      </c>
      <c r="S121" s="212">
        <v>0</v>
      </c>
      <c r="T121" s="213">
        <f>S121*H121</f>
        <v>0</v>
      </c>
      <c r="U121" s="34"/>
      <c r="V121" s="34"/>
      <c r="W121" s="34"/>
      <c r="X121" s="34"/>
      <c r="Y121" s="34"/>
      <c r="Z121" s="34"/>
      <c r="AA121" s="34"/>
      <c r="AB121" s="34"/>
      <c r="AC121" s="34"/>
      <c r="AD121" s="34"/>
      <c r="AE121" s="34"/>
      <c r="AR121" s="214" t="s">
        <v>225</v>
      </c>
      <c r="AT121" s="214" t="s">
        <v>136</v>
      </c>
      <c r="AU121" s="214" t="s">
        <v>84</v>
      </c>
      <c r="AY121" s="17" t="s">
        <v>134</v>
      </c>
      <c r="BE121" s="215">
        <f>IF(N121="základní",J121,0)</f>
        <v>0</v>
      </c>
      <c r="BF121" s="215">
        <f>IF(N121="snížená",J121,0)</f>
        <v>0</v>
      </c>
      <c r="BG121" s="215">
        <f>IF(N121="zákl. přenesená",J121,0)</f>
        <v>0</v>
      </c>
      <c r="BH121" s="215">
        <f>IF(N121="sníž. přenesená",J121,0)</f>
        <v>0</v>
      </c>
      <c r="BI121" s="215">
        <f>IF(N121="nulová",J121,0)</f>
        <v>0</v>
      </c>
      <c r="BJ121" s="17" t="s">
        <v>84</v>
      </c>
      <c r="BK121" s="215">
        <f>ROUND(I121*H121,2)</f>
        <v>0</v>
      </c>
      <c r="BL121" s="17" t="s">
        <v>225</v>
      </c>
      <c r="BM121" s="214" t="s">
        <v>409</v>
      </c>
    </row>
    <row r="122" spans="1:65" s="2" customFormat="1" ht="11.25">
      <c r="A122" s="34"/>
      <c r="B122" s="35"/>
      <c r="C122" s="36"/>
      <c r="D122" s="216" t="s">
        <v>143</v>
      </c>
      <c r="E122" s="36"/>
      <c r="F122" s="217" t="s">
        <v>408</v>
      </c>
      <c r="G122" s="36"/>
      <c r="H122" s="36"/>
      <c r="I122" s="115"/>
      <c r="J122" s="36"/>
      <c r="K122" s="36"/>
      <c r="L122" s="39"/>
      <c r="M122" s="218"/>
      <c r="N122" s="219"/>
      <c r="O122" s="71"/>
      <c r="P122" s="71"/>
      <c r="Q122" s="71"/>
      <c r="R122" s="71"/>
      <c r="S122" s="71"/>
      <c r="T122" s="72"/>
      <c r="U122" s="34"/>
      <c r="V122" s="34"/>
      <c r="W122" s="34"/>
      <c r="X122" s="34"/>
      <c r="Y122" s="34"/>
      <c r="Z122" s="34"/>
      <c r="AA122" s="34"/>
      <c r="AB122" s="34"/>
      <c r="AC122" s="34"/>
      <c r="AD122" s="34"/>
      <c r="AE122" s="34"/>
      <c r="AT122" s="17" t="s">
        <v>143</v>
      </c>
      <c r="AU122" s="17" t="s">
        <v>84</v>
      </c>
    </row>
    <row r="123" spans="1:65" s="2" customFormat="1" ht="21.75" customHeight="1">
      <c r="A123" s="34"/>
      <c r="B123" s="35"/>
      <c r="C123" s="203" t="s">
        <v>154</v>
      </c>
      <c r="D123" s="203" t="s">
        <v>136</v>
      </c>
      <c r="E123" s="204" t="s">
        <v>410</v>
      </c>
      <c r="F123" s="205" t="s">
        <v>411</v>
      </c>
      <c r="G123" s="206" t="s">
        <v>203</v>
      </c>
      <c r="H123" s="207">
        <v>5</v>
      </c>
      <c r="I123" s="208"/>
      <c r="J123" s="209">
        <f>ROUND(I123*H123,2)</f>
        <v>0</v>
      </c>
      <c r="K123" s="205" t="s">
        <v>1</v>
      </c>
      <c r="L123" s="39"/>
      <c r="M123" s="210" t="s">
        <v>1</v>
      </c>
      <c r="N123" s="211" t="s">
        <v>41</v>
      </c>
      <c r="O123" s="71"/>
      <c r="P123" s="212">
        <f>O123*H123</f>
        <v>0</v>
      </c>
      <c r="Q123" s="212">
        <v>0</v>
      </c>
      <c r="R123" s="212">
        <f>Q123*H123</f>
        <v>0</v>
      </c>
      <c r="S123" s="212">
        <v>0</v>
      </c>
      <c r="T123" s="213">
        <f>S123*H123</f>
        <v>0</v>
      </c>
      <c r="U123" s="34"/>
      <c r="V123" s="34"/>
      <c r="W123" s="34"/>
      <c r="X123" s="34"/>
      <c r="Y123" s="34"/>
      <c r="Z123" s="34"/>
      <c r="AA123" s="34"/>
      <c r="AB123" s="34"/>
      <c r="AC123" s="34"/>
      <c r="AD123" s="34"/>
      <c r="AE123" s="34"/>
      <c r="AR123" s="214" t="s">
        <v>225</v>
      </c>
      <c r="AT123" s="214" t="s">
        <v>136</v>
      </c>
      <c r="AU123" s="214" t="s">
        <v>84</v>
      </c>
      <c r="AY123" s="17" t="s">
        <v>134</v>
      </c>
      <c r="BE123" s="215">
        <f>IF(N123="základní",J123,0)</f>
        <v>0</v>
      </c>
      <c r="BF123" s="215">
        <f>IF(N123="snížená",J123,0)</f>
        <v>0</v>
      </c>
      <c r="BG123" s="215">
        <f>IF(N123="zákl. přenesená",J123,0)</f>
        <v>0</v>
      </c>
      <c r="BH123" s="215">
        <f>IF(N123="sníž. přenesená",J123,0)</f>
        <v>0</v>
      </c>
      <c r="BI123" s="215">
        <f>IF(N123="nulová",J123,0)</f>
        <v>0</v>
      </c>
      <c r="BJ123" s="17" t="s">
        <v>84</v>
      </c>
      <c r="BK123" s="215">
        <f>ROUND(I123*H123,2)</f>
        <v>0</v>
      </c>
      <c r="BL123" s="17" t="s">
        <v>225</v>
      </c>
      <c r="BM123" s="214" t="s">
        <v>412</v>
      </c>
    </row>
    <row r="124" spans="1:65" s="2" customFormat="1" ht="19.5">
      <c r="A124" s="34"/>
      <c r="B124" s="35"/>
      <c r="C124" s="36"/>
      <c r="D124" s="216" t="s">
        <v>143</v>
      </c>
      <c r="E124" s="36"/>
      <c r="F124" s="217" t="s">
        <v>411</v>
      </c>
      <c r="G124" s="36"/>
      <c r="H124" s="36"/>
      <c r="I124" s="115"/>
      <c r="J124" s="36"/>
      <c r="K124" s="36"/>
      <c r="L124" s="39"/>
      <c r="M124" s="218"/>
      <c r="N124" s="219"/>
      <c r="O124" s="71"/>
      <c r="P124" s="71"/>
      <c r="Q124" s="71"/>
      <c r="R124" s="71"/>
      <c r="S124" s="71"/>
      <c r="T124" s="72"/>
      <c r="U124" s="34"/>
      <c r="V124" s="34"/>
      <c r="W124" s="34"/>
      <c r="X124" s="34"/>
      <c r="Y124" s="34"/>
      <c r="Z124" s="34"/>
      <c r="AA124" s="34"/>
      <c r="AB124" s="34"/>
      <c r="AC124" s="34"/>
      <c r="AD124" s="34"/>
      <c r="AE124" s="34"/>
      <c r="AT124" s="17" t="s">
        <v>143</v>
      </c>
      <c r="AU124" s="17" t="s">
        <v>84</v>
      </c>
    </row>
    <row r="125" spans="1:65" s="2" customFormat="1" ht="21.75" customHeight="1">
      <c r="A125" s="34"/>
      <c r="B125" s="35"/>
      <c r="C125" s="203" t="s">
        <v>141</v>
      </c>
      <c r="D125" s="203" t="s">
        <v>136</v>
      </c>
      <c r="E125" s="204" t="s">
        <v>413</v>
      </c>
      <c r="F125" s="205" t="s">
        <v>414</v>
      </c>
      <c r="G125" s="206" t="s">
        <v>157</v>
      </c>
      <c r="H125" s="207">
        <v>8.2000000000000003E-2</v>
      </c>
      <c r="I125" s="208"/>
      <c r="J125" s="209">
        <f>ROUND(I125*H125,2)</f>
        <v>0</v>
      </c>
      <c r="K125" s="205" t="s">
        <v>140</v>
      </c>
      <c r="L125" s="39"/>
      <c r="M125" s="210" t="s">
        <v>1</v>
      </c>
      <c r="N125" s="211" t="s">
        <v>41</v>
      </c>
      <c r="O125" s="71"/>
      <c r="P125" s="212">
        <f>O125*H125</f>
        <v>0</v>
      </c>
      <c r="Q125" s="212">
        <v>0</v>
      </c>
      <c r="R125" s="212">
        <f>Q125*H125</f>
        <v>0</v>
      </c>
      <c r="S125" s="212">
        <v>0</v>
      </c>
      <c r="T125" s="213">
        <f>S125*H125</f>
        <v>0</v>
      </c>
      <c r="U125" s="34"/>
      <c r="V125" s="34"/>
      <c r="W125" s="34"/>
      <c r="X125" s="34"/>
      <c r="Y125" s="34"/>
      <c r="Z125" s="34"/>
      <c r="AA125" s="34"/>
      <c r="AB125" s="34"/>
      <c r="AC125" s="34"/>
      <c r="AD125" s="34"/>
      <c r="AE125" s="34"/>
      <c r="AR125" s="214" t="s">
        <v>225</v>
      </c>
      <c r="AT125" s="214" t="s">
        <v>136</v>
      </c>
      <c r="AU125" s="214" t="s">
        <v>84</v>
      </c>
      <c r="AY125" s="17" t="s">
        <v>134</v>
      </c>
      <c r="BE125" s="215">
        <f>IF(N125="základní",J125,0)</f>
        <v>0</v>
      </c>
      <c r="BF125" s="215">
        <f>IF(N125="snížená",J125,0)</f>
        <v>0</v>
      </c>
      <c r="BG125" s="215">
        <f>IF(N125="zákl. přenesená",J125,0)</f>
        <v>0</v>
      </c>
      <c r="BH125" s="215">
        <f>IF(N125="sníž. přenesená",J125,0)</f>
        <v>0</v>
      </c>
      <c r="BI125" s="215">
        <f>IF(N125="nulová",J125,0)</f>
        <v>0</v>
      </c>
      <c r="BJ125" s="17" t="s">
        <v>84</v>
      </c>
      <c r="BK125" s="215">
        <f>ROUND(I125*H125,2)</f>
        <v>0</v>
      </c>
      <c r="BL125" s="17" t="s">
        <v>225</v>
      </c>
      <c r="BM125" s="214" t="s">
        <v>415</v>
      </c>
    </row>
    <row r="126" spans="1:65" s="2" customFormat="1" ht="11.25">
      <c r="A126" s="34"/>
      <c r="B126" s="35"/>
      <c r="C126" s="36"/>
      <c r="D126" s="216" t="s">
        <v>143</v>
      </c>
      <c r="E126" s="36"/>
      <c r="F126" s="217" t="s">
        <v>414</v>
      </c>
      <c r="G126" s="36"/>
      <c r="H126" s="36"/>
      <c r="I126" s="115"/>
      <c r="J126" s="36"/>
      <c r="K126" s="36"/>
      <c r="L126" s="39"/>
      <c r="M126" s="218"/>
      <c r="N126" s="219"/>
      <c r="O126" s="71"/>
      <c r="P126" s="71"/>
      <c r="Q126" s="71"/>
      <c r="R126" s="71"/>
      <c r="S126" s="71"/>
      <c r="T126" s="72"/>
      <c r="U126" s="34"/>
      <c r="V126" s="34"/>
      <c r="W126" s="34"/>
      <c r="X126" s="34"/>
      <c r="Y126" s="34"/>
      <c r="Z126" s="34"/>
      <c r="AA126" s="34"/>
      <c r="AB126" s="34"/>
      <c r="AC126" s="34"/>
      <c r="AD126" s="34"/>
      <c r="AE126" s="34"/>
      <c r="AT126" s="17" t="s">
        <v>143</v>
      </c>
      <c r="AU126" s="17" t="s">
        <v>84</v>
      </c>
    </row>
    <row r="127" spans="1:65" s="2" customFormat="1" ht="117">
      <c r="A127" s="34"/>
      <c r="B127" s="35"/>
      <c r="C127" s="36"/>
      <c r="D127" s="216" t="s">
        <v>144</v>
      </c>
      <c r="E127" s="36"/>
      <c r="F127" s="220" t="s">
        <v>416</v>
      </c>
      <c r="G127" s="36"/>
      <c r="H127" s="36"/>
      <c r="I127" s="115"/>
      <c r="J127" s="36"/>
      <c r="K127" s="36"/>
      <c r="L127" s="39"/>
      <c r="M127" s="263"/>
      <c r="N127" s="264"/>
      <c r="O127" s="265"/>
      <c r="P127" s="265"/>
      <c r="Q127" s="265"/>
      <c r="R127" s="265"/>
      <c r="S127" s="265"/>
      <c r="T127" s="266"/>
      <c r="U127" s="34"/>
      <c r="V127" s="34"/>
      <c r="W127" s="34"/>
      <c r="X127" s="34"/>
      <c r="Y127" s="34"/>
      <c r="Z127" s="34"/>
      <c r="AA127" s="34"/>
      <c r="AB127" s="34"/>
      <c r="AC127" s="34"/>
      <c r="AD127" s="34"/>
      <c r="AE127" s="34"/>
      <c r="AT127" s="17" t="s">
        <v>144</v>
      </c>
      <c r="AU127" s="17" t="s">
        <v>84</v>
      </c>
    </row>
    <row r="128" spans="1:65" s="2" customFormat="1" ht="6.95" customHeight="1">
      <c r="A128" s="34"/>
      <c r="B128" s="54"/>
      <c r="C128" s="55"/>
      <c r="D128" s="55"/>
      <c r="E128" s="55"/>
      <c r="F128" s="55"/>
      <c r="G128" s="55"/>
      <c r="H128" s="55"/>
      <c r="I128" s="152"/>
      <c r="J128" s="55"/>
      <c r="K128" s="55"/>
      <c r="L128" s="39"/>
      <c r="M128" s="34"/>
      <c r="O128" s="34"/>
      <c r="P128" s="34"/>
      <c r="Q128" s="34"/>
      <c r="R128" s="34"/>
      <c r="S128" s="34"/>
      <c r="T128" s="34"/>
      <c r="U128" s="34"/>
      <c r="V128" s="34"/>
      <c r="W128" s="34"/>
      <c r="X128" s="34"/>
      <c r="Y128" s="34"/>
      <c r="Z128" s="34"/>
      <c r="AA128" s="34"/>
      <c r="AB128" s="34"/>
      <c r="AC128" s="34"/>
      <c r="AD128" s="34"/>
      <c r="AE128" s="34"/>
    </row>
  </sheetData>
  <sheetProtection algorithmName="SHA-512" hashValue="BI8uxsGDOoJet+AS5KeQaFltuPKi1Q0bY/Zx0ujBGzPEo5SjJd7BqBa4ynzyEvnzW1vmmvaX4F6WrJRhVGFXBA==" saltValue="eCpu+/X9SyAHhKBd9hg5rHyRdSaO9HnQjP3+35jk8R9vfnxTWJqjvRYT7ckP4kpOkKXi0+6pSpgZOqHMgKxS8g==" spinCount="100000" sheet="1" objects="1" scenarios="1" formatColumns="0" formatRows="0" autoFilter="0"/>
  <autoFilter ref="C116:K127"/>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7"/>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10"/>
      <c r="M2" s="310"/>
      <c r="N2" s="310"/>
      <c r="O2" s="310"/>
      <c r="P2" s="310"/>
      <c r="Q2" s="310"/>
      <c r="R2" s="310"/>
      <c r="S2" s="310"/>
      <c r="T2" s="310"/>
      <c r="U2" s="310"/>
      <c r="V2" s="310"/>
      <c r="AT2" s="17" t="s">
        <v>95</v>
      </c>
    </row>
    <row r="3" spans="1:46" s="1" customFormat="1" ht="6.95" customHeight="1">
      <c r="B3" s="109"/>
      <c r="C3" s="110"/>
      <c r="D3" s="110"/>
      <c r="E3" s="110"/>
      <c r="F3" s="110"/>
      <c r="G3" s="110"/>
      <c r="H3" s="110"/>
      <c r="I3" s="111"/>
      <c r="J3" s="110"/>
      <c r="K3" s="110"/>
      <c r="L3" s="20"/>
      <c r="AT3" s="17" t="s">
        <v>86</v>
      </c>
    </row>
    <row r="4" spans="1:46" s="1" customFormat="1" ht="24.95" customHeight="1">
      <c r="B4" s="20"/>
      <c r="D4" s="112" t="s">
        <v>99</v>
      </c>
      <c r="I4" s="108"/>
      <c r="L4" s="20"/>
      <c r="M4" s="113" t="s">
        <v>10</v>
      </c>
      <c r="AT4" s="17" t="s">
        <v>4</v>
      </c>
    </row>
    <row r="5" spans="1:46" s="1" customFormat="1" ht="6.95" customHeight="1">
      <c r="B5" s="20"/>
      <c r="I5" s="108"/>
      <c r="L5" s="20"/>
    </row>
    <row r="6" spans="1:46" s="1" customFormat="1" ht="12" customHeight="1">
      <c r="B6" s="20"/>
      <c r="D6" s="114" t="s">
        <v>16</v>
      </c>
      <c r="I6" s="108"/>
      <c r="L6" s="20"/>
    </row>
    <row r="7" spans="1:46" s="1" customFormat="1" ht="23.25" customHeight="1">
      <c r="B7" s="20"/>
      <c r="E7" s="311" t="str">
        <f>'Rekapitulace stavby'!K6</f>
        <v>BrnoKounicova26 - Umístění klimatizačních jednotek na pracoviště I etapa</v>
      </c>
      <c r="F7" s="312"/>
      <c r="G7" s="312"/>
      <c r="H7" s="312"/>
      <c r="I7" s="108"/>
      <c r="L7" s="20"/>
    </row>
    <row r="8" spans="1:46" s="2" customFormat="1" ht="12" customHeight="1">
      <c r="A8" s="34"/>
      <c r="B8" s="39"/>
      <c r="C8" s="34"/>
      <c r="D8" s="114" t="s">
        <v>100</v>
      </c>
      <c r="E8" s="34"/>
      <c r="F8" s="34"/>
      <c r="G8" s="34"/>
      <c r="H8" s="34"/>
      <c r="I8" s="115"/>
      <c r="J8" s="34"/>
      <c r="K8" s="34"/>
      <c r="L8" s="51"/>
      <c r="S8" s="34"/>
      <c r="T8" s="34"/>
      <c r="U8" s="34"/>
      <c r="V8" s="34"/>
      <c r="W8" s="34"/>
      <c r="X8" s="34"/>
      <c r="Y8" s="34"/>
      <c r="Z8" s="34"/>
      <c r="AA8" s="34"/>
      <c r="AB8" s="34"/>
      <c r="AC8" s="34"/>
      <c r="AD8" s="34"/>
      <c r="AE8" s="34"/>
    </row>
    <row r="9" spans="1:46" s="2" customFormat="1" ht="16.5" customHeight="1">
      <c r="A9" s="34"/>
      <c r="B9" s="39"/>
      <c r="C9" s="34"/>
      <c r="D9" s="34"/>
      <c r="E9" s="313" t="s">
        <v>417</v>
      </c>
      <c r="F9" s="314"/>
      <c r="G9" s="314"/>
      <c r="H9" s="314"/>
      <c r="I9" s="115"/>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4" t="s">
        <v>20</v>
      </c>
      <c r="E12" s="34"/>
      <c r="F12" s="116" t="s">
        <v>21</v>
      </c>
      <c r="G12" s="34"/>
      <c r="H12" s="34"/>
      <c r="I12" s="117" t="s">
        <v>22</v>
      </c>
      <c r="J12" s="118" t="str">
        <f>'Rekapitulace stavby'!AN8</f>
        <v>19. 6. 2020</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4" t="s">
        <v>24</v>
      </c>
      <c r="E14" s="34"/>
      <c r="F14" s="34"/>
      <c r="G14" s="34"/>
      <c r="H14" s="34"/>
      <c r="I14" s="117" t="s">
        <v>25</v>
      </c>
      <c r="J14" s="116"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6" t="s">
        <v>27</v>
      </c>
      <c r="F15" s="34"/>
      <c r="G15" s="34"/>
      <c r="H15" s="34"/>
      <c r="I15" s="117" t="s">
        <v>28</v>
      </c>
      <c r="J15" s="116"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4" t="s">
        <v>30</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15" t="str">
        <f>'Rekapitulace stavby'!E14</f>
        <v>Vyplň údaj</v>
      </c>
      <c r="F18" s="316"/>
      <c r="G18" s="316"/>
      <c r="H18" s="316"/>
      <c r="I18" s="117" t="s">
        <v>28</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4" t="s">
        <v>32</v>
      </c>
      <c r="E20" s="34"/>
      <c r="F20" s="34"/>
      <c r="G20" s="34"/>
      <c r="H20" s="34"/>
      <c r="I20" s="117" t="s">
        <v>25</v>
      </c>
      <c r="J20" s="116"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6" t="s">
        <v>21</v>
      </c>
      <c r="F21" s="34"/>
      <c r="G21" s="34"/>
      <c r="H21" s="34"/>
      <c r="I21" s="117" t="s">
        <v>28</v>
      </c>
      <c r="J21" s="116"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4" t="s">
        <v>34</v>
      </c>
      <c r="E23" s="34"/>
      <c r="F23" s="34"/>
      <c r="G23" s="34"/>
      <c r="H23" s="34"/>
      <c r="I23" s="117" t="s">
        <v>25</v>
      </c>
      <c r="J23" s="116"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6" t="s">
        <v>21</v>
      </c>
      <c r="F24" s="34"/>
      <c r="G24" s="34"/>
      <c r="H24" s="34"/>
      <c r="I24" s="117" t="s">
        <v>28</v>
      </c>
      <c r="J24" s="116"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4" t="s">
        <v>35</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customHeight="1">
      <c r="A27" s="119"/>
      <c r="B27" s="120"/>
      <c r="C27" s="119"/>
      <c r="D27" s="119"/>
      <c r="E27" s="317" t="s">
        <v>1</v>
      </c>
      <c r="F27" s="317"/>
      <c r="G27" s="317"/>
      <c r="H27" s="317"/>
      <c r="I27" s="121"/>
      <c r="J27" s="119"/>
      <c r="K27" s="119"/>
      <c r="L27" s="122"/>
      <c r="S27" s="119"/>
      <c r="T27" s="119"/>
      <c r="U27" s="119"/>
      <c r="V27" s="119"/>
      <c r="W27" s="119"/>
      <c r="X27" s="119"/>
      <c r="Y27" s="119"/>
      <c r="Z27" s="119"/>
      <c r="AA27" s="119"/>
      <c r="AB27" s="119"/>
      <c r="AC27" s="119"/>
      <c r="AD27" s="119"/>
      <c r="AE27" s="119"/>
    </row>
    <row r="28" spans="1:31" s="2" customFormat="1" ht="6.95"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customHeight="1">
      <c r="A30" s="34"/>
      <c r="B30" s="39"/>
      <c r="C30" s="34"/>
      <c r="D30" s="125" t="s">
        <v>36</v>
      </c>
      <c r="E30" s="34"/>
      <c r="F30" s="34"/>
      <c r="G30" s="34"/>
      <c r="H30" s="34"/>
      <c r="I30" s="115"/>
      <c r="J30" s="126">
        <f>ROUND(J119,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7" t="s">
        <v>38</v>
      </c>
      <c r="G32" s="34"/>
      <c r="H32" s="34"/>
      <c r="I32" s="128" t="s">
        <v>37</v>
      </c>
      <c r="J32" s="127" t="s">
        <v>39</v>
      </c>
      <c r="K32" s="34"/>
      <c r="L32" s="51"/>
      <c r="S32" s="34"/>
      <c r="T32" s="34"/>
      <c r="U32" s="34"/>
      <c r="V32" s="34"/>
      <c r="W32" s="34"/>
      <c r="X32" s="34"/>
      <c r="Y32" s="34"/>
      <c r="Z32" s="34"/>
      <c r="AA32" s="34"/>
      <c r="AB32" s="34"/>
      <c r="AC32" s="34"/>
      <c r="AD32" s="34"/>
      <c r="AE32" s="34"/>
    </row>
    <row r="33" spans="1:31" s="2" customFormat="1" ht="14.45" customHeight="1">
      <c r="A33" s="34"/>
      <c r="B33" s="39"/>
      <c r="C33" s="34"/>
      <c r="D33" s="129" t="s">
        <v>40</v>
      </c>
      <c r="E33" s="114" t="s">
        <v>41</v>
      </c>
      <c r="F33" s="130">
        <f>ROUND((SUM(BE119:BE266)),  2)</f>
        <v>0</v>
      </c>
      <c r="G33" s="34"/>
      <c r="H33" s="34"/>
      <c r="I33" s="131">
        <v>0.21</v>
      </c>
      <c r="J33" s="130">
        <f>ROUND(((SUM(BE119:BE266))*I33),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4" t="s">
        <v>42</v>
      </c>
      <c r="F34" s="130">
        <f>ROUND((SUM(BF119:BF266)),  2)</f>
        <v>0</v>
      </c>
      <c r="G34" s="34"/>
      <c r="H34" s="34"/>
      <c r="I34" s="131">
        <v>0.15</v>
      </c>
      <c r="J34" s="130">
        <f>ROUND(((SUM(BF119:BF266))*I34),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43</v>
      </c>
      <c r="F35" s="130">
        <f>ROUND((SUM(BG119:BG266)),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44</v>
      </c>
      <c r="F36" s="130">
        <f>ROUND((SUM(BH119:BH266)),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45</v>
      </c>
      <c r="F37" s="130">
        <f>ROUND((SUM(BI119:BI266)),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customHeight="1">
      <c r="A39" s="34"/>
      <c r="B39" s="39"/>
      <c r="C39" s="132"/>
      <c r="D39" s="133" t="s">
        <v>46</v>
      </c>
      <c r="E39" s="134"/>
      <c r="F39" s="134"/>
      <c r="G39" s="135" t="s">
        <v>47</v>
      </c>
      <c r="H39" s="136" t="s">
        <v>48</v>
      </c>
      <c r="I39" s="137"/>
      <c r="J39" s="138">
        <f>SUM(J30:J37)</f>
        <v>0</v>
      </c>
      <c r="K39" s="139"/>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customHeight="1">
      <c r="B41" s="20"/>
      <c r="I41" s="108"/>
      <c r="L41" s="20"/>
    </row>
    <row r="42" spans="1:31" s="1" customFormat="1" ht="14.45" customHeight="1">
      <c r="B42" s="20"/>
      <c r="I42" s="108"/>
      <c r="L42" s="20"/>
    </row>
    <row r="43" spans="1:31" s="1" customFormat="1" ht="14.45" customHeight="1">
      <c r="B43" s="20"/>
      <c r="I43" s="108"/>
      <c r="L43" s="20"/>
    </row>
    <row r="44" spans="1:31" s="1" customFormat="1" ht="14.45" customHeight="1">
      <c r="B44" s="20"/>
      <c r="I44" s="108"/>
      <c r="L44" s="20"/>
    </row>
    <row r="45" spans="1:31" s="1" customFormat="1" ht="14.45" customHeight="1">
      <c r="B45" s="20"/>
      <c r="I45" s="108"/>
      <c r="L45" s="20"/>
    </row>
    <row r="46" spans="1:31" s="1" customFormat="1" ht="14.45" customHeight="1">
      <c r="B46" s="20"/>
      <c r="I46" s="108"/>
      <c r="L46" s="20"/>
    </row>
    <row r="47" spans="1:31" s="1" customFormat="1" ht="14.45" customHeight="1">
      <c r="B47" s="20"/>
      <c r="I47" s="108"/>
      <c r="L47" s="20"/>
    </row>
    <row r="48" spans="1:31" s="1" customFormat="1" ht="14.45" customHeight="1">
      <c r="B48" s="20"/>
      <c r="I48" s="108"/>
      <c r="L48" s="20"/>
    </row>
    <row r="49" spans="1:31" s="1" customFormat="1" ht="14.45" customHeight="1">
      <c r="B49" s="20"/>
      <c r="I49" s="108"/>
      <c r="L49" s="20"/>
    </row>
    <row r="50" spans="1:31" s="2" customFormat="1" ht="14.45" customHeight="1">
      <c r="B50" s="51"/>
      <c r="D50" s="140" t="s">
        <v>49</v>
      </c>
      <c r="E50" s="141"/>
      <c r="F50" s="141"/>
      <c r="G50" s="140" t="s">
        <v>50</v>
      </c>
      <c r="H50" s="141"/>
      <c r="I50" s="142"/>
      <c r="J50" s="141"/>
      <c r="K50" s="141"/>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3" t="s">
        <v>51</v>
      </c>
      <c r="E61" s="144"/>
      <c r="F61" s="145" t="s">
        <v>52</v>
      </c>
      <c r="G61" s="143" t="s">
        <v>51</v>
      </c>
      <c r="H61" s="144"/>
      <c r="I61" s="146"/>
      <c r="J61" s="147" t="s">
        <v>52</v>
      </c>
      <c r="K61" s="144"/>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40" t="s">
        <v>53</v>
      </c>
      <c r="E65" s="148"/>
      <c r="F65" s="148"/>
      <c r="G65" s="140" t="s">
        <v>54</v>
      </c>
      <c r="H65" s="148"/>
      <c r="I65" s="149"/>
      <c r="J65" s="148"/>
      <c r="K65" s="14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3" t="s">
        <v>51</v>
      </c>
      <c r="E76" s="144"/>
      <c r="F76" s="145" t="s">
        <v>52</v>
      </c>
      <c r="G76" s="143" t="s">
        <v>51</v>
      </c>
      <c r="H76" s="144"/>
      <c r="I76" s="146"/>
      <c r="J76" s="147" t="s">
        <v>52</v>
      </c>
      <c r="K76" s="144"/>
      <c r="L76" s="51"/>
      <c r="S76" s="34"/>
      <c r="T76" s="34"/>
      <c r="U76" s="34"/>
      <c r="V76" s="34"/>
      <c r="W76" s="34"/>
      <c r="X76" s="34"/>
      <c r="Y76" s="34"/>
      <c r="Z76" s="34"/>
      <c r="AA76" s="34"/>
      <c r="AB76" s="34"/>
      <c r="AC76" s="34"/>
      <c r="AD76" s="34"/>
      <c r="AE76" s="34"/>
    </row>
    <row r="77" spans="1:31" s="2" customFormat="1" ht="14.45"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81" spans="1:47" s="2" customFormat="1" ht="6.95"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customHeight="1">
      <c r="A82" s="34"/>
      <c r="B82" s="35"/>
      <c r="C82" s="23" t="s">
        <v>102</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23.25" customHeight="1">
      <c r="A85" s="34"/>
      <c r="B85" s="35"/>
      <c r="C85" s="36"/>
      <c r="D85" s="36"/>
      <c r="E85" s="318" t="str">
        <f>E7</f>
        <v>BrnoKounicova26 - Umístění klimatizačních jednotek na pracoviště I etapa</v>
      </c>
      <c r="F85" s="319"/>
      <c r="G85" s="319"/>
      <c r="H85" s="319"/>
      <c r="I85" s="115"/>
      <c r="J85" s="36"/>
      <c r="K85" s="36"/>
      <c r="L85" s="51"/>
      <c r="S85" s="34"/>
      <c r="T85" s="34"/>
      <c r="U85" s="34"/>
      <c r="V85" s="34"/>
      <c r="W85" s="34"/>
      <c r="X85" s="34"/>
      <c r="Y85" s="34"/>
      <c r="Z85" s="34"/>
      <c r="AA85" s="34"/>
      <c r="AB85" s="34"/>
      <c r="AC85" s="34"/>
      <c r="AD85" s="34"/>
      <c r="AE85" s="34"/>
    </row>
    <row r="86" spans="1:47" s="2" customFormat="1" ht="12" customHeight="1">
      <c r="A86" s="34"/>
      <c r="B86" s="35"/>
      <c r="C86" s="29" t="s">
        <v>100</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70" t="str">
        <f>E9</f>
        <v>04 - Silnoproudé rozvody</v>
      </c>
      <c r="F87" s="320"/>
      <c r="G87" s="320"/>
      <c r="H87" s="320"/>
      <c r="I87" s="115"/>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117" t="s">
        <v>22</v>
      </c>
      <c r="J89" s="66" t="str">
        <f>IF(J12="","",J12)</f>
        <v>19. 6. 2020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železnic,státní organizace</v>
      </c>
      <c r="G91" s="36"/>
      <c r="H91" s="36"/>
      <c r="I91" s="117"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117" t="s">
        <v>34</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customHeight="1">
      <c r="A94" s="34"/>
      <c r="B94" s="35"/>
      <c r="C94" s="156" t="s">
        <v>103</v>
      </c>
      <c r="D94" s="157"/>
      <c r="E94" s="157"/>
      <c r="F94" s="157"/>
      <c r="G94" s="157"/>
      <c r="H94" s="157"/>
      <c r="I94" s="158"/>
      <c r="J94" s="159" t="s">
        <v>104</v>
      </c>
      <c r="K94" s="157"/>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customHeight="1">
      <c r="A96" s="34"/>
      <c r="B96" s="35"/>
      <c r="C96" s="160" t="s">
        <v>105</v>
      </c>
      <c r="D96" s="36"/>
      <c r="E96" s="36"/>
      <c r="F96" s="36"/>
      <c r="G96" s="36"/>
      <c r="H96" s="36"/>
      <c r="I96" s="115"/>
      <c r="J96" s="84">
        <f>J119</f>
        <v>0</v>
      </c>
      <c r="K96" s="36"/>
      <c r="L96" s="51"/>
      <c r="S96" s="34"/>
      <c r="T96" s="34"/>
      <c r="U96" s="34"/>
      <c r="V96" s="34"/>
      <c r="W96" s="34"/>
      <c r="X96" s="34"/>
      <c r="Y96" s="34"/>
      <c r="Z96" s="34"/>
      <c r="AA96" s="34"/>
      <c r="AB96" s="34"/>
      <c r="AC96" s="34"/>
      <c r="AD96" s="34"/>
      <c r="AE96" s="34"/>
      <c r="AU96" s="17" t="s">
        <v>106</v>
      </c>
    </row>
    <row r="97" spans="1:31" s="9" customFormat="1" ht="24.95" customHeight="1">
      <c r="B97" s="161"/>
      <c r="C97" s="162"/>
      <c r="D97" s="163" t="s">
        <v>418</v>
      </c>
      <c r="E97" s="164"/>
      <c r="F97" s="164"/>
      <c r="G97" s="164"/>
      <c r="H97" s="164"/>
      <c r="I97" s="165"/>
      <c r="J97" s="166">
        <f>J120</f>
        <v>0</v>
      </c>
      <c r="K97" s="162"/>
      <c r="L97" s="167"/>
    </row>
    <row r="98" spans="1:31" s="9" customFormat="1" ht="24.95" customHeight="1">
      <c r="B98" s="161"/>
      <c r="C98" s="162"/>
      <c r="D98" s="163" t="s">
        <v>419</v>
      </c>
      <c r="E98" s="164"/>
      <c r="F98" s="164"/>
      <c r="G98" s="164"/>
      <c r="H98" s="164"/>
      <c r="I98" s="165"/>
      <c r="J98" s="166">
        <f>J258</f>
        <v>0</v>
      </c>
      <c r="K98" s="162"/>
      <c r="L98" s="167"/>
    </row>
    <row r="99" spans="1:31" s="9" customFormat="1" ht="24.95" customHeight="1">
      <c r="B99" s="161"/>
      <c r="C99" s="162"/>
      <c r="D99" s="163" t="s">
        <v>420</v>
      </c>
      <c r="E99" s="164"/>
      <c r="F99" s="164"/>
      <c r="G99" s="164"/>
      <c r="H99" s="164"/>
      <c r="I99" s="165"/>
      <c r="J99" s="166">
        <f>J261</f>
        <v>0</v>
      </c>
      <c r="K99" s="162"/>
      <c r="L99" s="167"/>
    </row>
    <row r="100" spans="1:31" s="2" customFormat="1" ht="21.75" customHeight="1">
      <c r="A100" s="34"/>
      <c r="B100" s="35"/>
      <c r="C100" s="36"/>
      <c r="D100" s="36"/>
      <c r="E100" s="36"/>
      <c r="F100" s="36"/>
      <c r="G100" s="36"/>
      <c r="H100" s="36"/>
      <c r="I100" s="115"/>
      <c r="J100" s="36"/>
      <c r="K100" s="36"/>
      <c r="L100" s="51"/>
      <c r="S100" s="34"/>
      <c r="T100" s="34"/>
      <c r="U100" s="34"/>
      <c r="V100" s="34"/>
      <c r="W100" s="34"/>
      <c r="X100" s="34"/>
      <c r="Y100" s="34"/>
      <c r="Z100" s="34"/>
      <c r="AA100" s="34"/>
      <c r="AB100" s="34"/>
      <c r="AC100" s="34"/>
      <c r="AD100" s="34"/>
      <c r="AE100" s="34"/>
    </row>
    <row r="101" spans="1:31" s="2" customFormat="1" ht="6.95" customHeight="1">
      <c r="A101" s="34"/>
      <c r="B101" s="54"/>
      <c r="C101" s="55"/>
      <c r="D101" s="55"/>
      <c r="E101" s="55"/>
      <c r="F101" s="55"/>
      <c r="G101" s="55"/>
      <c r="H101" s="55"/>
      <c r="I101" s="152"/>
      <c r="J101" s="55"/>
      <c r="K101" s="55"/>
      <c r="L101" s="51"/>
      <c r="S101" s="34"/>
      <c r="T101" s="34"/>
      <c r="U101" s="34"/>
      <c r="V101" s="34"/>
      <c r="W101" s="34"/>
      <c r="X101" s="34"/>
      <c r="Y101" s="34"/>
      <c r="Z101" s="34"/>
      <c r="AA101" s="34"/>
      <c r="AB101" s="34"/>
      <c r="AC101" s="34"/>
      <c r="AD101" s="34"/>
      <c r="AE101" s="34"/>
    </row>
    <row r="105" spans="1:31" s="2" customFormat="1" ht="6.95" customHeight="1">
      <c r="A105" s="34"/>
      <c r="B105" s="56"/>
      <c r="C105" s="57"/>
      <c r="D105" s="57"/>
      <c r="E105" s="57"/>
      <c r="F105" s="57"/>
      <c r="G105" s="57"/>
      <c r="H105" s="57"/>
      <c r="I105" s="155"/>
      <c r="J105" s="57"/>
      <c r="K105" s="57"/>
      <c r="L105" s="51"/>
      <c r="S105" s="34"/>
      <c r="T105" s="34"/>
      <c r="U105" s="34"/>
      <c r="V105" s="34"/>
      <c r="W105" s="34"/>
      <c r="X105" s="34"/>
      <c r="Y105" s="34"/>
      <c r="Z105" s="34"/>
      <c r="AA105" s="34"/>
      <c r="AB105" s="34"/>
      <c r="AC105" s="34"/>
      <c r="AD105" s="34"/>
      <c r="AE105" s="34"/>
    </row>
    <row r="106" spans="1:31" s="2" customFormat="1" ht="24.95" customHeight="1">
      <c r="A106" s="34"/>
      <c r="B106" s="35"/>
      <c r="C106" s="23" t="s">
        <v>119</v>
      </c>
      <c r="D106" s="36"/>
      <c r="E106" s="36"/>
      <c r="F106" s="36"/>
      <c r="G106" s="36"/>
      <c r="H106" s="36"/>
      <c r="I106" s="115"/>
      <c r="J106" s="36"/>
      <c r="K106" s="36"/>
      <c r="L106" s="51"/>
      <c r="S106" s="34"/>
      <c r="T106" s="34"/>
      <c r="U106" s="34"/>
      <c r="V106" s="34"/>
      <c r="W106" s="34"/>
      <c r="X106" s="34"/>
      <c r="Y106" s="34"/>
      <c r="Z106" s="34"/>
      <c r="AA106" s="34"/>
      <c r="AB106" s="34"/>
      <c r="AC106" s="34"/>
      <c r="AD106" s="34"/>
      <c r="AE106" s="34"/>
    </row>
    <row r="107" spans="1:31" s="2" customFormat="1" ht="6.95" customHeight="1">
      <c r="A107" s="34"/>
      <c r="B107" s="35"/>
      <c r="C107" s="36"/>
      <c r="D107" s="36"/>
      <c r="E107" s="36"/>
      <c r="F107" s="36"/>
      <c r="G107" s="36"/>
      <c r="H107" s="36"/>
      <c r="I107" s="115"/>
      <c r="J107" s="36"/>
      <c r="K107" s="36"/>
      <c r="L107" s="51"/>
      <c r="S107" s="34"/>
      <c r="T107" s="34"/>
      <c r="U107" s="34"/>
      <c r="V107" s="34"/>
      <c r="W107" s="34"/>
      <c r="X107" s="34"/>
      <c r="Y107" s="34"/>
      <c r="Z107" s="34"/>
      <c r="AA107" s="34"/>
      <c r="AB107" s="34"/>
      <c r="AC107" s="34"/>
      <c r="AD107" s="34"/>
      <c r="AE107" s="34"/>
    </row>
    <row r="108" spans="1:31" s="2" customFormat="1" ht="12" customHeight="1">
      <c r="A108" s="34"/>
      <c r="B108" s="35"/>
      <c r="C108" s="29" t="s">
        <v>16</v>
      </c>
      <c r="D108" s="36"/>
      <c r="E108" s="36"/>
      <c r="F108" s="36"/>
      <c r="G108" s="36"/>
      <c r="H108" s="36"/>
      <c r="I108" s="115"/>
      <c r="J108" s="36"/>
      <c r="K108" s="36"/>
      <c r="L108" s="51"/>
      <c r="S108" s="34"/>
      <c r="T108" s="34"/>
      <c r="U108" s="34"/>
      <c r="V108" s="34"/>
      <c r="W108" s="34"/>
      <c r="X108" s="34"/>
      <c r="Y108" s="34"/>
      <c r="Z108" s="34"/>
      <c r="AA108" s="34"/>
      <c r="AB108" s="34"/>
      <c r="AC108" s="34"/>
      <c r="AD108" s="34"/>
      <c r="AE108" s="34"/>
    </row>
    <row r="109" spans="1:31" s="2" customFormat="1" ht="23.25" customHeight="1">
      <c r="A109" s="34"/>
      <c r="B109" s="35"/>
      <c r="C109" s="36"/>
      <c r="D109" s="36"/>
      <c r="E109" s="318" t="str">
        <f>E7</f>
        <v>BrnoKounicova26 - Umístění klimatizačních jednotek na pracoviště I etapa</v>
      </c>
      <c r="F109" s="319"/>
      <c r="G109" s="319"/>
      <c r="H109" s="319"/>
      <c r="I109" s="115"/>
      <c r="J109" s="36"/>
      <c r="K109" s="36"/>
      <c r="L109" s="51"/>
      <c r="S109" s="34"/>
      <c r="T109" s="34"/>
      <c r="U109" s="34"/>
      <c r="V109" s="34"/>
      <c r="W109" s="34"/>
      <c r="X109" s="34"/>
      <c r="Y109" s="34"/>
      <c r="Z109" s="34"/>
      <c r="AA109" s="34"/>
      <c r="AB109" s="34"/>
      <c r="AC109" s="34"/>
      <c r="AD109" s="34"/>
      <c r="AE109" s="34"/>
    </row>
    <row r="110" spans="1:31" s="2" customFormat="1" ht="12" customHeight="1">
      <c r="A110" s="34"/>
      <c r="B110" s="35"/>
      <c r="C110" s="29" t="s">
        <v>100</v>
      </c>
      <c r="D110" s="36"/>
      <c r="E110" s="36"/>
      <c r="F110" s="36"/>
      <c r="G110" s="36"/>
      <c r="H110" s="36"/>
      <c r="I110" s="115"/>
      <c r="J110" s="36"/>
      <c r="K110" s="36"/>
      <c r="L110" s="51"/>
      <c r="S110" s="34"/>
      <c r="T110" s="34"/>
      <c r="U110" s="34"/>
      <c r="V110" s="34"/>
      <c r="W110" s="34"/>
      <c r="X110" s="34"/>
      <c r="Y110" s="34"/>
      <c r="Z110" s="34"/>
      <c r="AA110" s="34"/>
      <c r="AB110" s="34"/>
      <c r="AC110" s="34"/>
      <c r="AD110" s="34"/>
      <c r="AE110" s="34"/>
    </row>
    <row r="111" spans="1:31" s="2" customFormat="1" ht="16.5" customHeight="1">
      <c r="A111" s="34"/>
      <c r="B111" s="35"/>
      <c r="C111" s="36"/>
      <c r="D111" s="36"/>
      <c r="E111" s="270" t="str">
        <f>E9</f>
        <v>04 - Silnoproudé rozvody</v>
      </c>
      <c r="F111" s="320"/>
      <c r="G111" s="320"/>
      <c r="H111" s="320"/>
      <c r="I111" s="115"/>
      <c r="J111" s="36"/>
      <c r="K111" s="36"/>
      <c r="L111" s="51"/>
      <c r="S111" s="34"/>
      <c r="T111" s="34"/>
      <c r="U111" s="34"/>
      <c r="V111" s="34"/>
      <c r="W111" s="34"/>
      <c r="X111" s="34"/>
      <c r="Y111" s="34"/>
      <c r="Z111" s="34"/>
      <c r="AA111" s="34"/>
      <c r="AB111" s="34"/>
      <c r="AC111" s="34"/>
      <c r="AD111" s="34"/>
      <c r="AE111" s="34"/>
    </row>
    <row r="112" spans="1:31" s="2" customFormat="1" ht="6.95" customHeight="1">
      <c r="A112" s="34"/>
      <c r="B112" s="35"/>
      <c r="C112" s="36"/>
      <c r="D112" s="36"/>
      <c r="E112" s="36"/>
      <c r="F112" s="36"/>
      <c r="G112" s="36"/>
      <c r="H112" s="36"/>
      <c r="I112" s="115"/>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20</v>
      </c>
      <c r="D113" s="36"/>
      <c r="E113" s="36"/>
      <c r="F113" s="27" t="str">
        <f>F12</f>
        <v xml:space="preserve"> </v>
      </c>
      <c r="G113" s="36"/>
      <c r="H113" s="36"/>
      <c r="I113" s="117" t="s">
        <v>22</v>
      </c>
      <c r="J113" s="66" t="str">
        <f>IF(J12="","",J12)</f>
        <v>19. 6. 2020</v>
      </c>
      <c r="K113" s="36"/>
      <c r="L113" s="51"/>
      <c r="S113" s="34"/>
      <c r="T113" s="34"/>
      <c r="U113" s="34"/>
      <c r="V113" s="34"/>
      <c r="W113" s="34"/>
      <c r="X113" s="34"/>
      <c r="Y113" s="34"/>
      <c r="Z113" s="34"/>
      <c r="AA113" s="34"/>
      <c r="AB113" s="34"/>
      <c r="AC113" s="34"/>
      <c r="AD113" s="34"/>
      <c r="AE113" s="34"/>
    </row>
    <row r="114" spans="1:65" s="2" customFormat="1" ht="6.95" customHeight="1">
      <c r="A114" s="34"/>
      <c r="B114" s="35"/>
      <c r="C114" s="36"/>
      <c r="D114" s="36"/>
      <c r="E114" s="36"/>
      <c r="F114" s="36"/>
      <c r="G114" s="36"/>
      <c r="H114" s="36"/>
      <c r="I114" s="115"/>
      <c r="J114" s="36"/>
      <c r="K114" s="36"/>
      <c r="L114" s="51"/>
      <c r="S114" s="34"/>
      <c r="T114" s="34"/>
      <c r="U114" s="34"/>
      <c r="V114" s="34"/>
      <c r="W114" s="34"/>
      <c r="X114" s="34"/>
      <c r="Y114" s="34"/>
      <c r="Z114" s="34"/>
      <c r="AA114" s="34"/>
      <c r="AB114" s="34"/>
      <c r="AC114" s="34"/>
      <c r="AD114" s="34"/>
      <c r="AE114" s="34"/>
    </row>
    <row r="115" spans="1:65" s="2" customFormat="1" ht="15.2" customHeight="1">
      <c r="A115" s="34"/>
      <c r="B115" s="35"/>
      <c r="C115" s="29" t="s">
        <v>24</v>
      </c>
      <c r="D115" s="36"/>
      <c r="E115" s="36"/>
      <c r="F115" s="27" t="str">
        <f>E15</f>
        <v>Správa železnic,státní organizace</v>
      </c>
      <c r="G115" s="36"/>
      <c r="H115" s="36"/>
      <c r="I115" s="117" t="s">
        <v>32</v>
      </c>
      <c r="J115" s="32" t="str">
        <f>E21</f>
        <v xml:space="preserve"> </v>
      </c>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30</v>
      </c>
      <c r="D116" s="36"/>
      <c r="E116" s="36"/>
      <c r="F116" s="27" t="str">
        <f>IF(E18="","",E18)</f>
        <v>Vyplň údaj</v>
      </c>
      <c r="G116" s="36"/>
      <c r="H116" s="36"/>
      <c r="I116" s="117" t="s">
        <v>34</v>
      </c>
      <c r="J116" s="32" t="str">
        <f>E24</f>
        <v xml:space="preserve"> </v>
      </c>
      <c r="K116" s="36"/>
      <c r="L116" s="51"/>
      <c r="S116" s="34"/>
      <c r="T116" s="34"/>
      <c r="U116" s="34"/>
      <c r="V116" s="34"/>
      <c r="W116" s="34"/>
      <c r="X116" s="34"/>
      <c r="Y116" s="34"/>
      <c r="Z116" s="34"/>
      <c r="AA116" s="34"/>
      <c r="AB116" s="34"/>
      <c r="AC116" s="34"/>
      <c r="AD116" s="34"/>
      <c r="AE116" s="34"/>
    </row>
    <row r="117" spans="1:65" s="2" customFormat="1" ht="10.35" customHeight="1">
      <c r="A117" s="34"/>
      <c r="B117" s="35"/>
      <c r="C117" s="36"/>
      <c r="D117" s="36"/>
      <c r="E117" s="36"/>
      <c r="F117" s="36"/>
      <c r="G117" s="36"/>
      <c r="H117" s="36"/>
      <c r="I117" s="115"/>
      <c r="J117" s="36"/>
      <c r="K117" s="36"/>
      <c r="L117" s="51"/>
      <c r="S117" s="34"/>
      <c r="T117" s="34"/>
      <c r="U117" s="34"/>
      <c r="V117" s="34"/>
      <c r="W117" s="34"/>
      <c r="X117" s="34"/>
      <c r="Y117" s="34"/>
      <c r="Z117" s="34"/>
      <c r="AA117" s="34"/>
      <c r="AB117" s="34"/>
      <c r="AC117" s="34"/>
      <c r="AD117" s="34"/>
      <c r="AE117" s="34"/>
    </row>
    <row r="118" spans="1:65" s="11" customFormat="1" ht="29.25" customHeight="1">
      <c r="A118" s="175"/>
      <c r="B118" s="176"/>
      <c r="C118" s="177" t="s">
        <v>120</v>
      </c>
      <c r="D118" s="178" t="s">
        <v>61</v>
      </c>
      <c r="E118" s="178" t="s">
        <v>57</v>
      </c>
      <c r="F118" s="178" t="s">
        <v>58</v>
      </c>
      <c r="G118" s="178" t="s">
        <v>121</v>
      </c>
      <c r="H118" s="178" t="s">
        <v>122</v>
      </c>
      <c r="I118" s="179" t="s">
        <v>123</v>
      </c>
      <c r="J118" s="178" t="s">
        <v>104</v>
      </c>
      <c r="K118" s="180" t="s">
        <v>124</v>
      </c>
      <c r="L118" s="181"/>
      <c r="M118" s="75" t="s">
        <v>1</v>
      </c>
      <c r="N118" s="76" t="s">
        <v>40</v>
      </c>
      <c r="O118" s="76" t="s">
        <v>125</v>
      </c>
      <c r="P118" s="76" t="s">
        <v>126</v>
      </c>
      <c r="Q118" s="76" t="s">
        <v>127</v>
      </c>
      <c r="R118" s="76" t="s">
        <v>128</v>
      </c>
      <c r="S118" s="76" t="s">
        <v>129</v>
      </c>
      <c r="T118" s="77" t="s">
        <v>130</v>
      </c>
      <c r="U118" s="175"/>
      <c r="V118" s="175"/>
      <c r="W118" s="175"/>
      <c r="X118" s="175"/>
      <c r="Y118" s="175"/>
      <c r="Z118" s="175"/>
      <c r="AA118" s="175"/>
      <c r="AB118" s="175"/>
      <c r="AC118" s="175"/>
      <c r="AD118" s="175"/>
      <c r="AE118" s="175"/>
    </row>
    <row r="119" spans="1:65" s="2" customFormat="1" ht="22.9" customHeight="1">
      <c r="A119" s="34"/>
      <c r="B119" s="35"/>
      <c r="C119" s="82" t="s">
        <v>131</v>
      </c>
      <c r="D119" s="36"/>
      <c r="E119" s="36"/>
      <c r="F119" s="36"/>
      <c r="G119" s="36"/>
      <c r="H119" s="36"/>
      <c r="I119" s="115"/>
      <c r="J119" s="182">
        <f>BK119</f>
        <v>0</v>
      </c>
      <c r="K119" s="36"/>
      <c r="L119" s="39"/>
      <c r="M119" s="78"/>
      <c r="N119" s="183"/>
      <c r="O119" s="79"/>
      <c r="P119" s="184">
        <f>P120+P258+P261</f>
        <v>0</v>
      </c>
      <c r="Q119" s="79"/>
      <c r="R119" s="184">
        <f>R120+R258+R261</f>
        <v>4.7269999999999993E-2</v>
      </c>
      <c r="S119" s="79"/>
      <c r="T119" s="185">
        <f>T120+T258+T261</f>
        <v>0</v>
      </c>
      <c r="U119" s="34"/>
      <c r="V119" s="34"/>
      <c r="W119" s="34"/>
      <c r="X119" s="34"/>
      <c r="Y119" s="34"/>
      <c r="Z119" s="34"/>
      <c r="AA119" s="34"/>
      <c r="AB119" s="34"/>
      <c r="AC119" s="34"/>
      <c r="AD119" s="34"/>
      <c r="AE119" s="34"/>
      <c r="AT119" s="17" t="s">
        <v>75</v>
      </c>
      <c r="AU119" s="17" t="s">
        <v>106</v>
      </c>
      <c r="BK119" s="186">
        <f>BK120+BK258+BK261</f>
        <v>0</v>
      </c>
    </row>
    <row r="120" spans="1:65" s="12" customFormat="1" ht="25.9" customHeight="1">
      <c r="B120" s="187"/>
      <c r="C120" s="188"/>
      <c r="D120" s="189" t="s">
        <v>75</v>
      </c>
      <c r="E120" s="190" t="s">
        <v>421</v>
      </c>
      <c r="F120" s="190" t="s">
        <v>422</v>
      </c>
      <c r="G120" s="188"/>
      <c r="H120" s="188"/>
      <c r="I120" s="191"/>
      <c r="J120" s="192">
        <f>BK120</f>
        <v>0</v>
      </c>
      <c r="K120" s="188"/>
      <c r="L120" s="193"/>
      <c r="M120" s="194"/>
      <c r="N120" s="195"/>
      <c r="O120" s="195"/>
      <c r="P120" s="196">
        <f>SUM(P121:P257)</f>
        <v>0</v>
      </c>
      <c r="Q120" s="195"/>
      <c r="R120" s="196">
        <f>SUM(R121:R257)</f>
        <v>4.7269999999999993E-2</v>
      </c>
      <c r="S120" s="195"/>
      <c r="T120" s="197">
        <f>SUM(T121:T257)</f>
        <v>0</v>
      </c>
      <c r="AR120" s="198" t="s">
        <v>86</v>
      </c>
      <c r="AT120" s="199" t="s">
        <v>75</v>
      </c>
      <c r="AU120" s="199" t="s">
        <v>76</v>
      </c>
      <c r="AY120" s="198" t="s">
        <v>134</v>
      </c>
      <c r="BK120" s="200">
        <f>SUM(BK121:BK257)</f>
        <v>0</v>
      </c>
    </row>
    <row r="121" spans="1:65" s="2" customFormat="1" ht="16.5" customHeight="1">
      <c r="A121" s="34"/>
      <c r="B121" s="35"/>
      <c r="C121" s="203" t="s">
        <v>84</v>
      </c>
      <c r="D121" s="203" t="s">
        <v>136</v>
      </c>
      <c r="E121" s="204" t="s">
        <v>423</v>
      </c>
      <c r="F121" s="205" t="s">
        <v>424</v>
      </c>
      <c r="G121" s="206" t="s">
        <v>210</v>
      </c>
      <c r="H121" s="207">
        <v>234</v>
      </c>
      <c r="I121" s="208"/>
      <c r="J121" s="209">
        <f>ROUND(I121*H121,2)</f>
        <v>0</v>
      </c>
      <c r="K121" s="205" t="s">
        <v>140</v>
      </c>
      <c r="L121" s="39"/>
      <c r="M121" s="210" t="s">
        <v>1</v>
      </c>
      <c r="N121" s="211" t="s">
        <v>41</v>
      </c>
      <c r="O121" s="71"/>
      <c r="P121" s="212">
        <f>O121*H121</f>
        <v>0</v>
      </c>
      <c r="Q121" s="212">
        <v>0</v>
      </c>
      <c r="R121" s="212">
        <f>Q121*H121</f>
        <v>0</v>
      </c>
      <c r="S121" s="212">
        <v>0</v>
      </c>
      <c r="T121" s="213">
        <f>S121*H121</f>
        <v>0</v>
      </c>
      <c r="U121" s="34"/>
      <c r="V121" s="34"/>
      <c r="W121" s="34"/>
      <c r="X121" s="34"/>
      <c r="Y121" s="34"/>
      <c r="Z121" s="34"/>
      <c r="AA121" s="34"/>
      <c r="AB121" s="34"/>
      <c r="AC121" s="34"/>
      <c r="AD121" s="34"/>
      <c r="AE121" s="34"/>
      <c r="AR121" s="214" t="s">
        <v>225</v>
      </c>
      <c r="AT121" s="214" t="s">
        <v>136</v>
      </c>
      <c r="AU121" s="214" t="s">
        <v>84</v>
      </c>
      <c r="AY121" s="17" t="s">
        <v>134</v>
      </c>
      <c r="BE121" s="215">
        <f>IF(N121="základní",J121,0)</f>
        <v>0</v>
      </c>
      <c r="BF121" s="215">
        <f>IF(N121="snížená",J121,0)</f>
        <v>0</v>
      </c>
      <c r="BG121" s="215">
        <f>IF(N121="zákl. přenesená",J121,0)</f>
        <v>0</v>
      </c>
      <c r="BH121" s="215">
        <f>IF(N121="sníž. přenesená",J121,0)</f>
        <v>0</v>
      </c>
      <c r="BI121" s="215">
        <f>IF(N121="nulová",J121,0)</f>
        <v>0</v>
      </c>
      <c r="BJ121" s="17" t="s">
        <v>84</v>
      </c>
      <c r="BK121" s="215">
        <f>ROUND(I121*H121,2)</f>
        <v>0</v>
      </c>
      <c r="BL121" s="17" t="s">
        <v>225</v>
      </c>
      <c r="BM121" s="214" t="s">
        <v>425</v>
      </c>
    </row>
    <row r="122" spans="1:65" s="2" customFormat="1" ht="11.25">
      <c r="A122" s="34"/>
      <c r="B122" s="35"/>
      <c r="C122" s="36"/>
      <c r="D122" s="216" t="s">
        <v>143</v>
      </c>
      <c r="E122" s="36"/>
      <c r="F122" s="217" t="s">
        <v>424</v>
      </c>
      <c r="G122" s="36"/>
      <c r="H122" s="36"/>
      <c r="I122" s="115"/>
      <c r="J122" s="36"/>
      <c r="K122" s="36"/>
      <c r="L122" s="39"/>
      <c r="M122" s="218"/>
      <c r="N122" s="219"/>
      <c r="O122" s="71"/>
      <c r="P122" s="71"/>
      <c r="Q122" s="71"/>
      <c r="R122" s="71"/>
      <c r="S122" s="71"/>
      <c r="T122" s="72"/>
      <c r="U122" s="34"/>
      <c r="V122" s="34"/>
      <c r="W122" s="34"/>
      <c r="X122" s="34"/>
      <c r="Y122" s="34"/>
      <c r="Z122" s="34"/>
      <c r="AA122" s="34"/>
      <c r="AB122" s="34"/>
      <c r="AC122" s="34"/>
      <c r="AD122" s="34"/>
      <c r="AE122" s="34"/>
      <c r="AT122" s="17" t="s">
        <v>143</v>
      </c>
      <c r="AU122" s="17" t="s">
        <v>84</v>
      </c>
    </row>
    <row r="123" spans="1:65" s="13" customFormat="1" ht="11.25">
      <c r="B123" s="221"/>
      <c r="C123" s="222"/>
      <c r="D123" s="216" t="s">
        <v>146</v>
      </c>
      <c r="E123" s="223" t="s">
        <v>1</v>
      </c>
      <c r="F123" s="224" t="s">
        <v>426</v>
      </c>
      <c r="G123" s="222"/>
      <c r="H123" s="223" t="s">
        <v>1</v>
      </c>
      <c r="I123" s="225"/>
      <c r="J123" s="222"/>
      <c r="K123" s="222"/>
      <c r="L123" s="226"/>
      <c r="M123" s="227"/>
      <c r="N123" s="228"/>
      <c r="O123" s="228"/>
      <c r="P123" s="228"/>
      <c r="Q123" s="228"/>
      <c r="R123" s="228"/>
      <c r="S123" s="228"/>
      <c r="T123" s="229"/>
      <c r="AT123" s="230" t="s">
        <v>146</v>
      </c>
      <c r="AU123" s="230" t="s">
        <v>84</v>
      </c>
      <c r="AV123" s="13" t="s">
        <v>84</v>
      </c>
      <c r="AW123" s="13" t="s">
        <v>33</v>
      </c>
      <c r="AX123" s="13" t="s">
        <v>76</v>
      </c>
      <c r="AY123" s="230" t="s">
        <v>134</v>
      </c>
    </row>
    <row r="124" spans="1:65" s="14" customFormat="1" ht="11.25">
      <c r="B124" s="231"/>
      <c r="C124" s="232"/>
      <c r="D124" s="216" t="s">
        <v>146</v>
      </c>
      <c r="E124" s="233" t="s">
        <v>1</v>
      </c>
      <c r="F124" s="234" t="s">
        <v>427</v>
      </c>
      <c r="G124" s="232"/>
      <c r="H124" s="235">
        <v>234</v>
      </c>
      <c r="I124" s="236"/>
      <c r="J124" s="232"/>
      <c r="K124" s="232"/>
      <c r="L124" s="237"/>
      <c r="M124" s="238"/>
      <c r="N124" s="239"/>
      <c r="O124" s="239"/>
      <c r="P124" s="239"/>
      <c r="Q124" s="239"/>
      <c r="R124" s="239"/>
      <c r="S124" s="239"/>
      <c r="T124" s="240"/>
      <c r="AT124" s="241" t="s">
        <v>146</v>
      </c>
      <c r="AU124" s="241" t="s">
        <v>84</v>
      </c>
      <c r="AV124" s="14" t="s">
        <v>86</v>
      </c>
      <c r="AW124" s="14" t="s">
        <v>33</v>
      </c>
      <c r="AX124" s="14" t="s">
        <v>76</v>
      </c>
      <c r="AY124" s="241" t="s">
        <v>134</v>
      </c>
    </row>
    <row r="125" spans="1:65" s="15" customFormat="1" ht="11.25">
      <c r="B125" s="242"/>
      <c r="C125" s="243"/>
      <c r="D125" s="216" t="s">
        <v>146</v>
      </c>
      <c r="E125" s="244" t="s">
        <v>1</v>
      </c>
      <c r="F125" s="245" t="s">
        <v>149</v>
      </c>
      <c r="G125" s="243"/>
      <c r="H125" s="246">
        <v>234</v>
      </c>
      <c r="I125" s="247"/>
      <c r="J125" s="243"/>
      <c r="K125" s="243"/>
      <c r="L125" s="248"/>
      <c r="M125" s="249"/>
      <c r="N125" s="250"/>
      <c r="O125" s="250"/>
      <c r="P125" s="250"/>
      <c r="Q125" s="250"/>
      <c r="R125" s="250"/>
      <c r="S125" s="250"/>
      <c r="T125" s="251"/>
      <c r="AT125" s="252" t="s">
        <v>146</v>
      </c>
      <c r="AU125" s="252" t="s">
        <v>84</v>
      </c>
      <c r="AV125" s="15" t="s">
        <v>141</v>
      </c>
      <c r="AW125" s="15" t="s">
        <v>33</v>
      </c>
      <c r="AX125" s="15" t="s">
        <v>84</v>
      </c>
      <c r="AY125" s="252" t="s">
        <v>134</v>
      </c>
    </row>
    <row r="126" spans="1:65" s="2" customFormat="1" ht="16.5" customHeight="1">
      <c r="A126" s="34"/>
      <c r="B126" s="35"/>
      <c r="C126" s="203" t="s">
        <v>86</v>
      </c>
      <c r="D126" s="203" t="s">
        <v>136</v>
      </c>
      <c r="E126" s="204" t="s">
        <v>428</v>
      </c>
      <c r="F126" s="205" t="s">
        <v>429</v>
      </c>
      <c r="G126" s="206" t="s">
        <v>210</v>
      </c>
      <c r="H126" s="207">
        <v>23.4</v>
      </c>
      <c r="I126" s="208"/>
      <c r="J126" s="209">
        <f>ROUND(I126*H126,2)</f>
        <v>0</v>
      </c>
      <c r="K126" s="205" t="s">
        <v>1</v>
      </c>
      <c r="L126" s="39"/>
      <c r="M126" s="210" t="s">
        <v>1</v>
      </c>
      <c r="N126" s="211" t="s">
        <v>41</v>
      </c>
      <c r="O126" s="71"/>
      <c r="P126" s="212">
        <f>O126*H126</f>
        <v>0</v>
      </c>
      <c r="Q126" s="212">
        <v>0</v>
      </c>
      <c r="R126" s="212">
        <f>Q126*H126</f>
        <v>0</v>
      </c>
      <c r="S126" s="212">
        <v>0</v>
      </c>
      <c r="T126" s="213">
        <f>S126*H126</f>
        <v>0</v>
      </c>
      <c r="U126" s="34"/>
      <c r="V126" s="34"/>
      <c r="W126" s="34"/>
      <c r="X126" s="34"/>
      <c r="Y126" s="34"/>
      <c r="Z126" s="34"/>
      <c r="AA126" s="34"/>
      <c r="AB126" s="34"/>
      <c r="AC126" s="34"/>
      <c r="AD126" s="34"/>
      <c r="AE126" s="34"/>
      <c r="AR126" s="214" t="s">
        <v>225</v>
      </c>
      <c r="AT126" s="214" t="s">
        <v>136</v>
      </c>
      <c r="AU126" s="214" t="s">
        <v>84</v>
      </c>
      <c r="AY126" s="17" t="s">
        <v>134</v>
      </c>
      <c r="BE126" s="215">
        <f>IF(N126="základní",J126,0)</f>
        <v>0</v>
      </c>
      <c r="BF126" s="215">
        <f>IF(N126="snížená",J126,0)</f>
        <v>0</v>
      </c>
      <c r="BG126" s="215">
        <f>IF(N126="zákl. přenesená",J126,0)</f>
        <v>0</v>
      </c>
      <c r="BH126" s="215">
        <f>IF(N126="sníž. přenesená",J126,0)</f>
        <v>0</v>
      </c>
      <c r="BI126" s="215">
        <f>IF(N126="nulová",J126,0)</f>
        <v>0</v>
      </c>
      <c r="BJ126" s="17" t="s">
        <v>84</v>
      </c>
      <c r="BK126" s="215">
        <f>ROUND(I126*H126,2)</f>
        <v>0</v>
      </c>
      <c r="BL126" s="17" t="s">
        <v>225</v>
      </c>
      <c r="BM126" s="214" t="s">
        <v>430</v>
      </c>
    </row>
    <row r="127" spans="1:65" s="2" customFormat="1" ht="11.25">
      <c r="A127" s="34"/>
      <c r="B127" s="35"/>
      <c r="C127" s="36"/>
      <c r="D127" s="216" t="s">
        <v>143</v>
      </c>
      <c r="E127" s="36"/>
      <c r="F127" s="217" t="s">
        <v>429</v>
      </c>
      <c r="G127" s="36"/>
      <c r="H127" s="36"/>
      <c r="I127" s="115"/>
      <c r="J127" s="36"/>
      <c r="K127" s="36"/>
      <c r="L127" s="39"/>
      <c r="M127" s="218"/>
      <c r="N127" s="219"/>
      <c r="O127" s="71"/>
      <c r="P127" s="71"/>
      <c r="Q127" s="71"/>
      <c r="R127" s="71"/>
      <c r="S127" s="71"/>
      <c r="T127" s="72"/>
      <c r="U127" s="34"/>
      <c r="V127" s="34"/>
      <c r="W127" s="34"/>
      <c r="X127" s="34"/>
      <c r="Y127" s="34"/>
      <c r="Z127" s="34"/>
      <c r="AA127" s="34"/>
      <c r="AB127" s="34"/>
      <c r="AC127" s="34"/>
      <c r="AD127" s="34"/>
      <c r="AE127" s="34"/>
      <c r="AT127" s="17" t="s">
        <v>143</v>
      </c>
      <c r="AU127" s="17" t="s">
        <v>84</v>
      </c>
    </row>
    <row r="128" spans="1:65" s="13" customFormat="1" ht="11.25">
      <c r="B128" s="221"/>
      <c r="C128" s="222"/>
      <c r="D128" s="216" t="s">
        <v>146</v>
      </c>
      <c r="E128" s="223" t="s">
        <v>1</v>
      </c>
      <c r="F128" s="224" t="s">
        <v>431</v>
      </c>
      <c r="G128" s="222"/>
      <c r="H128" s="223" t="s">
        <v>1</v>
      </c>
      <c r="I128" s="225"/>
      <c r="J128" s="222"/>
      <c r="K128" s="222"/>
      <c r="L128" s="226"/>
      <c r="M128" s="227"/>
      <c r="N128" s="228"/>
      <c r="O128" s="228"/>
      <c r="P128" s="228"/>
      <c r="Q128" s="228"/>
      <c r="R128" s="228"/>
      <c r="S128" s="228"/>
      <c r="T128" s="229"/>
      <c r="AT128" s="230" t="s">
        <v>146</v>
      </c>
      <c r="AU128" s="230" t="s">
        <v>84</v>
      </c>
      <c r="AV128" s="13" t="s">
        <v>84</v>
      </c>
      <c r="AW128" s="13" t="s">
        <v>33</v>
      </c>
      <c r="AX128" s="13" t="s">
        <v>76</v>
      </c>
      <c r="AY128" s="230" t="s">
        <v>134</v>
      </c>
    </row>
    <row r="129" spans="1:65" s="14" customFormat="1" ht="11.25">
      <c r="B129" s="231"/>
      <c r="C129" s="232"/>
      <c r="D129" s="216" t="s">
        <v>146</v>
      </c>
      <c r="E129" s="233" t="s">
        <v>1</v>
      </c>
      <c r="F129" s="234" t="s">
        <v>432</v>
      </c>
      <c r="G129" s="232"/>
      <c r="H129" s="235">
        <v>23.4</v>
      </c>
      <c r="I129" s="236"/>
      <c r="J129" s="232"/>
      <c r="K129" s="232"/>
      <c r="L129" s="237"/>
      <c r="M129" s="238"/>
      <c r="N129" s="239"/>
      <c r="O129" s="239"/>
      <c r="P129" s="239"/>
      <c r="Q129" s="239"/>
      <c r="R129" s="239"/>
      <c r="S129" s="239"/>
      <c r="T129" s="240"/>
      <c r="AT129" s="241" t="s">
        <v>146</v>
      </c>
      <c r="AU129" s="241" t="s">
        <v>84</v>
      </c>
      <c r="AV129" s="14" t="s">
        <v>86</v>
      </c>
      <c r="AW129" s="14" t="s">
        <v>33</v>
      </c>
      <c r="AX129" s="14" t="s">
        <v>76</v>
      </c>
      <c r="AY129" s="241" t="s">
        <v>134</v>
      </c>
    </row>
    <row r="130" spans="1:65" s="15" customFormat="1" ht="11.25">
      <c r="B130" s="242"/>
      <c r="C130" s="243"/>
      <c r="D130" s="216" t="s">
        <v>146</v>
      </c>
      <c r="E130" s="244" t="s">
        <v>1</v>
      </c>
      <c r="F130" s="245" t="s">
        <v>149</v>
      </c>
      <c r="G130" s="243"/>
      <c r="H130" s="246">
        <v>23.4</v>
      </c>
      <c r="I130" s="247"/>
      <c r="J130" s="243"/>
      <c r="K130" s="243"/>
      <c r="L130" s="248"/>
      <c r="M130" s="249"/>
      <c r="N130" s="250"/>
      <c r="O130" s="250"/>
      <c r="P130" s="250"/>
      <c r="Q130" s="250"/>
      <c r="R130" s="250"/>
      <c r="S130" s="250"/>
      <c r="T130" s="251"/>
      <c r="AT130" s="252" t="s">
        <v>146</v>
      </c>
      <c r="AU130" s="252" t="s">
        <v>84</v>
      </c>
      <c r="AV130" s="15" t="s">
        <v>141</v>
      </c>
      <c r="AW130" s="15" t="s">
        <v>33</v>
      </c>
      <c r="AX130" s="15" t="s">
        <v>84</v>
      </c>
      <c r="AY130" s="252" t="s">
        <v>134</v>
      </c>
    </row>
    <row r="131" spans="1:65" s="2" customFormat="1" ht="16.5" customHeight="1">
      <c r="A131" s="34"/>
      <c r="B131" s="35"/>
      <c r="C131" s="253" t="s">
        <v>154</v>
      </c>
      <c r="D131" s="253" t="s">
        <v>250</v>
      </c>
      <c r="E131" s="254" t="s">
        <v>433</v>
      </c>
      <c r="F131" s="255" t="s">
        <v>434</v>
      </c>
      <c r="G131" s="256" t="s">
        <v>203</v>
      </c>
      <c r="H131" s="257">
        <v>234</v>
      </c>
      <c r="I131" s="258"/>
      <c r="J131" s="259">
        <f>ROUND(I131*H131,2)</f>
        <v>0</v>
      </c>
      <c r="K131" s="255" t="s">
        <v>1</v>
      </c>
      <c r="L131" s="260"/>
      <c r="M131" s="261" t="s">
        <v>1</v>
      </c>
      <c r="N131" s="262" t="s">
        <v>41</v>
      </c>
      <c r="O131" s="71"/>
      <c r="P131" s="212">
        <f>O131*H131</f>
        <v>0</v>
      </c>
      <c r="Q131" s="212">
        <v>0</v>
      </c>
      <c r="R131" s="212">
        <f>Q131*H131</f>
        <v>0</v>
      </c>
      <c r="S131" s="212">
        <v>0</v>
      </c>
      <c r="T131" s="213">
        <f>S131*H131</f>
        <v>0</v>
      </c>
      <c r="U131" s="34"/>
      <c r="V131" s="34"/>
      <c r="W131" s="34"/>
      <c r="X131" s="34"/>
      <c r="Y131" s="34"/>
      <c r="Z131" s="34"/>
      <c r="AA131" s="34"/>
      <c r="AB131" s="34"/>
      <c r="AC131" s="34"/>
      <c r="AD131" s="34"/>
      <c r="AE131" s="34"/>
      <c r="AR131" s="214" t="s">
        <v>253</v>
      </c>
      <c r="AT131" s="214" t="s">
        <v>250</v>
      </c>
      <c r="AU131" s="214" t="s">
        <v>84</v>
      </c>
      <c r="AY131" s="17" t="s">
        <v>134</v>
      </c>
      <c r="BE131" s="215">
        <f>IF(N131="základní",J131,0)</f>
        <v>0</v>
      </c>
      <c r="BF131" s="215">
        <f>IF(N131="snížená",J131,0)</f>
        <v>0</v>
      </c>
      <c r="BG131" s="215">
        <f>IF(N131="zákl. přenesená",J131,0)</f>
        <v>0</v>
      </c>
      <c r="BH131" s="215">
        <f>IF(N131="sníž. přenesená",J131,0)</f>
        <v>0</v>
      </c>
      <c r="BI131" s="215">
        <f>IF(N131="nulová",J131,0)</f>
        <v>0</v>
      </c>
      <c r="BJ131" s="17" t="s">
        <v>84</v>
      </c>
      <c r="BK131" s="215">
        <f>ROUND(I131*H131,2)</f>
        <v>0</v>
      </c>
      <c r="BL131" s="17" t="s">
        <v>225</v>
      </c>
      <c r="BM131" s="214" t="s">
        <v>435</v>
      </c>
    </row>
    <row r="132" spans="1:65" s="2" customFormat="1" ht="11.25">
      <c r="A132" s="34"/>
      <c r="B132" s="35"/>
      <c r="C132" s="36"/>
      <c r="D132" s="216" t="s">
        <v>143</v>
      </c>
      <c r="E132" s="36"/>
      <c r="F132" s="217" t="s">
        <v>434</v>
      </c>
      <c r="G132" s="36"/>
      <c r="H132" s="36"/>
      <c r="I132" s="115"/>
      <c r="J132" s="36"/>
      <c r="K132" s="36"/>
      <c r="L132" s="39"/>
      <c r="M132" s="218"/>
      <c r="N132" s="219"/>
      <c r="O132" s="71"/>
      <c r="P132" s="71"/>
      <c r="Q132" s="71"/>
      <c r="R132" s="71"/>
      <c r="S132" s="71"/>
      <c r="T132" s="72"/>
      <c r="U132" s="34"/>
      <c r="V132" s="34"/>
      <c r="W132" s="34"/>
      <c r="X132" s="34"/>
      <c r="Y132" s="34"/>
      <c r="Z132" s="34"/>
      <c r="AA132" s="34"/>
      <c r="AB132" s="34"/>
      <c r="AC132" s="34"/>
      <c r="AD132" s="34"/>
      <c r="AE132" s="34"/>
      <c r="AT132" s="17" t="s">
        <v>143</v>
      </c>
      <c r="AU132" s="17" t="s">
        <v>84</v>
      </c>
    </row>
    <row r="133" spans="1:65" s="13" customFormat="1" ht="11.25">
      <c r="B133" s="221"/>
      <c r="C133" s="222"/>
      <c r="D133" s="216" t="s">
        <v>146</v>
      </c>
      <c r="E133" s="223" t="s">
        <v>1</v>
      </c>
      <c r="F133" s="224" t="s">
        <v>436</v>
      </c>
      <c r="G133" s="222"/>
      <c r="H133" s="223" t="s">
        <v>1</v>
      </c>
      <c r="I133" s="225"/>
      <c r="J133" s="222"/>
      <c r="K133" s="222"/>
      <c r="L133" s="226"/>
      <c r="M133" s="227"/>
      <c r="N133" s="228"/>
      <c r="O133" s="228"/>
      <c r="P133" s="228"/>
      <c r="Q133" s="228"/>
      <c r="R133" s="228"/>
      <c r="S133" s="228"/>
      <c r="T133" s="229"/>
      <c r="AT133" s="230" t="s">
        <v>146</v>
      </c>
      <c r="AU133" s="230" t="s">
        <v>84</v>
      </c>
      <c r="AV133" s="13" t="s">
        <v>84</v>
      </c>
      <c r="AW133" s="13" t="s">
        <v>33</v>
      </c>
      <c r="AX133" s="13" t="s">
        <v>76</v>
      </c>
      <c r="AY133" s="230" t="s">
        <v>134</v>
      </c>
    </row>
    <row r="134" spans="1:65" s="14" customFormat="1" ht="11.25">
      <c r="B134" s="231"/>
      <c r="C134" s="232"/>
      <c r="D134" s="216" t="s">
        <v>146</v>
      </c>
      <c r="E134" s="233" t="s">
        <v>1</v>
      </c>
      <c r="F134" s="234" t="s">
        <v>427</v>
      </c>
      <c r="G134" s="232"/>
      <c r="H134" s="235">
        <v>234</v>
      </c>
      <c r="I134" s="236"/>
      <c r="J134" s="232"/>
      <c r="K134" s="232"/>
      <c r="L134" s="237"/>
      <c r="M134" s="238"/>
      <c r="N134" s="239"/>
      <c r="O134" s="239"/>
      <c r="P134" s="239"/>
      <c r="Q134" s="239"/>
      <c r="R134" s="239"/>
      <c r="S134" s="239"/>
      <c r="T134" s="240"/>
      <c r="AT134" s="241" t="s">
        <v>146</v>
      </c>
      <c r="AU134" s="241" t="s">
        <v>84</v>
      </c>
      <c r="AV134" s="14" t="s">
        <v>86</v>
      </c>
      <c r="AW134" s="14" t="s">
        <v>33</v>
      </c>
      <c r="AX134" s="14" t="s">
        <v>76</v>
      </c>
      <c r="AY134" s="241" t="s">
        <v>134</v>
      </c>
    </row>
    <row r="135" spans="1:65" s="15" customFormat="1" ht="11.25">
      <c r="B135" s="242"/>
      <c r="C135" s="243"/>
      <c r="D135" s="216" t="s">
        <v>146</v>
      </c>
      <c r="E135" s="244" t="s">
        <v>1</v>
      </c>
      <c r="F135" s="245" t="s">
        <v>149</v>
      </c>
      <c r="G135" s="243"/>
      <c r="H135" s="246">
        <v>234</v>
      </c>
      <c r="I135" s="247"/>
      <c r="J135" s="243"/>
      <c r="K135" s="243"/>
      <c r="L135" s="248"/>
      <c r="M135" s="249"/>
      <c r="N135" s="250"/>
      <c r="O135" s="250"/>
      <c r="P135" s="250"/>
      <c r="Q135" s="250"/>
      <c r="R135" s="250"/>
      <c r="S135" s="250"/>
      <c r="T135" s="251"/>
      <c r="AT135" s="252" t="s">
        <v>146</v>
      </c>
      <c r="AU135" s="252" t="s">
        <v>84</v>
      </c>
      <c r="AV135" s="15" t="s">
        <v>141</v>
      </c>
      <c r="AW135" s="15" t="s">
        <v>33</v>
      </c>
      <c r="AX135" s="15" t="s">
        <v>84</v>
      </c>
      <c r="AY135" s="252" t="s">
        <v>134</v>
      </c>
    </row>
    <row r="136" spans="1:65" s="2" customFormat="1" ht="16.5" customHeight="1">
      <c r="A136" s="34"/>
      <c r="B136" s="35"/>
      <c r="C136" s="253" t="s">
        <v>141</v>
      </c>
      <c r="D136" s="253" t="s">
        <v>250</v>
      </c>
      <c r="E136" s="254" t="s">
        <v>437</v>
      </c>
      <c r="F136" s="255" t="s">
        <v>438</v>
      </c>
      <c r="G136" s="256" t="s">
        <v>203</v>
      </c>
      <c r="H136" s="257">
        <v>117</v>
      </c>
      <c r="I136" s="258"/>
      <c r="J136" s="259">
        <f>ROUND(I136*H136,2)</f>
        <v>0</v>
      </c>
      <c r="K136" s="255" t="s">
        <v>1</v>
      </c>
      <c r="L136" s="260"/>
      <c r="M136" s="261" t="s">
        <v>1</v>
      </c>
      <c r="N136" s="262" t="s">
        <v>41</v>
      </c>
      <c r="O136" s="71"/>
      <c r="P136" s="212">
        <f>O136*H136</f>
        <v>0</v>
      </c>
      <c r="Q136" s="212">
        <v>0</v>
      </c>
      <c r="R136" s="212">
        <f>Q136*H136</f>
        <v>0</v>
      </c>
      <c r="S136" s="212">
        <v>0</v>
      </c>
      <c r="T136" s="213">
        <f>S136*H136</f>
        <v>0</v>
      </c>
      <c r="U136" s="34"/>
      <c r="V136" s="34"/>
      <c r="W136" s="34"/>
      <c r="X136" s="34"/>
      <c r="Y136" s="34"/>
      <c r="Z136" s="34"/>
      <c r="AA136" s="34"/>
      <c r="AB136" s="34"/>
      <c r="AC136" s="34"/>
      <c r="AD136" s="34"/>
      <c r="AE136" s="34"/>
      <c r="AR136" s="214" t="s">
        <v>253</v>
      </c>
      <c r="AT136" s="214" t="s">
        <v>250</v>
      </c>
      <c r="AU136" s="214" t="s">
        <v>84</v>
      </c>
      <c r="AY136" s="17" t="s">
        <v>134</v>
      </c>
      <c r="BE136" s="215">
        <f>IF(N136="základní",J136,0)</f>
        <v>0</v>
      </c>
      <c r="BF136" s="215">
        <f>IF(N136="snížená",J136,0)</f>
        <v>0</v>
      </c>
      <c r="BG136" s="215">
        <f>IF(N136="zákl. přenesená",J136,0)</f>
        <v>0</v>
      </c>
      <c r="BH136" s="215">
        <f>IF(N136="sníž. přenesená",J136,0)</f>
        <v>0</v>
      </c>
      <c r="BI136" s="215">
        <f>IF(N136="nulová",J136,0)</f>
        <v>0</v>
      </c>
      <c r="BJ136" s="17" t="s">
        <v>84</v>
      </c>
      <c r="BK136" s="215">
        <f>ROUND(I136*H136,2)</f>
        <v>0</v>
      </c>
      <c r="BL136" s="17" t="s">
        <v>225</v>
      </c>
      <c r="BM136" s="214" t="s">
        <v>439</v>
      </c>
    </row>
    <row r="137" spans="1:65" s="2" customFormat="1" ht="11.25">
      <c r="A137" s="34"/>
      <c r="B137" s="35"/>
      <c r="C137" s="36"/>
      <c r="D137" s="216" t="s">
        <v>143</v>
      </c>
      <c r="E137" s="36"/>
      <c r="F137" s="217" t="s">
        <v>438</v>
      </c>
      <c r="G137" s="36"/>
      <c r="H137" s="36"/>
      <c r="I137" s="115"/>
      <c r="J137" s="36"/>
      <c r="K137" s="36"/>
      <c r="L137" s="39"/>
      <c r="M137" s="218"/>
      <c r="N137" s="219"/>
      <c r="O137" s="71"/>
      <c r="P137" s="71"/>
      <c r="Q137" s="71"/>
      <c r="R137" s="71"/>
      <c r="S137" s="71"/>
      <c r="T137" s="72"/>
      <c r="U137" s="34"/>
      <c r="V137" s="34"/>
      <c r="W137" s="34"/>
      <c r="X137" s="34"/>
      <c r="Y137" s="34"/>
      <c r="Z137" s="34"/>
      <c r="AA137" s="34"/>
      <c r="AB137" s="34"/>
      <c r="AC137" s="34"/>
      <c r="AD137" s="34"/>
      <c r="AE137" s="34"/>
      <c r="AT137" s="17" t="s">
        <v>143</v>
      </c>
      <c r="AU137" s="17" t="s">
        <v>84</v>
      </c>
    </row>
    <row r="138" spans="1:65" s="13" customFormat="1" ht="11.25">
      <c r="B138" s="221"/>
      <c r="C138" s="222"/>
      <c r="D138" s="216" t="s">
        <v>146</v>
      </c>
      <c r="E138" s="223" t="s">
        <v>1</v>
      </c>
      <c r="F138" s="224" t="s">
        <v>440</v>
      </c>
      <c r="G138" s="222"/>
      <c r="H138" s="223" t="s">
        <v>1</v>
      </c>
      <c r="I138" s="225"/>
      <c r="J138" s="222"/>
      <c r="K138" s="222"/>
      <c r="L138" s="226"/>
      <c r="M138" s="227"/>
      <c r="N138" s="228"/>
      <c r="O138" s="228"/>
      <c r="P138" s="228"/>
      <c r="Q138" s="228"/>
      <c r="R138" s="228"/>
      <c r="S138" s="228"/>
      <c r="T138" s="229"/>
      <c r="AT138" s="230" t="s">
        <v>146</v>
      </c>
      <c r="AU138" s="230" t="s">
        <v>84</v>
      </c>
      <c r="AV138" s="13" t="s">
        <v>84</v>
      </c>
      <c r="AW138" s="13" t="s">
        <v>33</v>
      </c>
      <c r="AX138" s="13" t="s">
        <v>76</v>
      </c>
      <c r="AY138" s="230" t="s">
        <v>134</v>
      </c>
    </row>
    <row r="139" spans="1:65" s="14" customFormat="1" ht="11.25">
      <c r="B139" s="231"/>
      <c r="C139" s="232"/>
      <c r="D139" s="216" t="s">
        <v>146</v>
      </c>
      <c r="E139" s="233" t="s">
        <v>1</v>
      </c>
      <c r="F139" s="234" t="s">
        <v>441</v>
      </c>
      <c r="G139" s="232"/>
      <c r="H139" s="235">
        <v>117</v>
      </c>
      <c r="I139" s="236"/>
      <c r="J139" s="232"/>
      <c r="K139" s="232"/>
      <c r="L139" s="237"/>
      <c r="M139" s="238"/>
      <c r="N139" s="239"/>
      <c r="O139" s="239"/>
      <c r="P139" s="239"/>
      <c r="Q139" s="239"/>
      <c r="R139" s="239"/>
      <c r="S139" s="239"/>
      <c r="T139" s="240"/>
      <c r="AT139" s="241" t="s">
        <v>146</v>
      </c>
      <c r="AU139" s="241" t="s">
        <v>84</v>
      </c>
      <c r="AV139" s="14" t="s">
        <v>86</v>
      </c>
      <c r="AW139" s="14" t="s">
        <v>33</v>
      </c>
      <c r="AX139" s="14" t="s">
        <v>76</v>
      </c>
      <c r="AY139" s="241" t="s">
        <v>134</v>
      </c>
    </row>
    <row r="140" spans="1:65" s="15" customFormat="1" ht="11.25">
      <c r="B140" s="242"/>
      <c r="C140" s="243"/>
      <c r="D140" s="216" t="s">
        <v>146</v>
      </c>
      <c r="E140" s="244" t="s">
        <v>1</v>
      </c>
      <c r="F140" s="245" t="s">
        <v>149</v>
      </c>
      <c r="G140" s="243"/>
      <c r="H140" s="246">
        <v>117</v>
      </c>
      <c r="I140" s="247"/>
      <c r="J140" s="243"/>
      <c r="K140" s="243"/>
      <c r="L140" s="248"/>
      <c r="M140" s="249"/>
      <c r="N140" s="250"/>
      <c r="O140" s="250"/>
      <c r="P140" s="250"/>
      <c r="Q140" s="250"/>
      <c r="R140" s="250"/>
      <c r="S140" s="250"/>
      <c r="T140" s="251"/>
      <c r="AT140" s="252" t="s">
        <v>146</v>
      </c>
      <c r="AU140" s="252" t="s">
        <v>84</v>
      </c>
      <c r="AV140" s="15" t="s">
        <v>141</v>
      </c>
      <c r="AW140" s="15" t="s">
        <v>33</v>
      </c>
      <c r="AX140" s="15" t="s">
        <v>84</v>
      </c>
      <c r="AY140" s="252" t="s">
        <v>134</v>
      </c>
    </row>
    <row r="141" spans="1:65" s="2" customFormat="1" ht="16.5" customHeight="1">
      <c r="A141" s="34"/>
      <c r="B141" s="35"/>
      <c r="C141" s="253" t="s">
        <v>165</v>
      </c>
      <c r="D141" s="253" t="s">
        <v>250</v>
      </c>
      <c r="E141" s="254" t="s">
        <v>442</v>
      </c>
      <c r="F141" s="255" t="s">
        <v>443</v>
      </c>
      <c r="G141" s="256" t="s">
        <v>210</v>
      </c>
      <c r="H141" s="257">
        <v>257.39999999999998</v>
      </c>
      <c r="I141" s="258"/>
      <c r="J141" s="259">
        <f>ROUND(I141*H141,2)</f>
        <v>0</v>
      </c>
      <c r="K141" s="255" t="s">
        <v>1</v>
      </c>
      <c r="L141" s="260"/>
      <c r="M141" s="261" t="s">
        <v>1</v>
      </c>
      <c r="N141" s="262" t="s">
        <v>41</v>
      </c>
      <c r="O141" s="71"/>
      <c r="P141" s="212">
        <f>O141*H141</f>
        <v>0</v>
      </c>
      <c r="Q141" s="212">
        <v>0</v>
      </c>
      <c r="R141" s="212">
        <f>Q141*H141</f>
        <v>0</v>
      </c>
      <c r="S141" s="212">
        <v>0</v>
      </c>
      <c r="T141" s="213">
        <f>S141*H141</f>
        <v>0</v>
      </c>
      <c r="U141" s="34"/>
      <c r="V141" s="34"/>
      <c r="W141" s="34"/>
      <c r="X141" s="34"/>
      <c r="Y141" s="34"/>
      <c r="Z141" s="34"/>
      <c r="AA141" s="34"/>
      <c r="AB141" s="34"/>
      <c r="AC141" s="34"/>
      <c r="AD141" s="34"/>
      <c r="AE141" s="34"/>
      <c r="AR141" s="214" t="s">
        <v>253</v>
      </c>
      <c r="AT141" s="214" t="s">
        <v>250</v>
      </c>
      <c r="AU141" s="214" t="s">
        <v>84</v>
      </c>
      <c r="AY141" s="17" t="s">
        <v>134</v>
      </c>
      <c r="BE141" s="215">
        <f>IF(N141="základní",J141,0)</f>
        <v>0</v>
      </c>
      <c r="BF141" s="215">
        <f>IF(N141="snížená",J141,0)</f>
        <v>0</v>
      </c>
      <c r="BG141" s="215">
        <f>IF(N141="zákl. přenesená",J141,0)</f>
        <v>0</v>
      </c>
      <c r="BH141" s="215">
        <f>IF(N141="sníž. přenesená",J141,0)</f>
        <v>0</v>
      </c>
      <c r="BI141" s="215">
        <f>IF(N141="nulová",J141,0)</f>
        <v>0</v>
      </c>
      <c r="BJ141" s="17" t="s">
        <v>84</v>
      </c>
      <c r="BK141" s="215">
        <f>ROUND(I141*H141,2)</f>
        <v>0</v>
      </c>
      <c r="BL141" s="17" t="s">
        <v>225</v>
      </c>
      <c r="BM141" s="214" t="s">
        <v>444</v>
      </c>
    </row>
    <row r="142" spans="1:65" s="2" customFormat="1" ht="11.25">
      <c r="A142" s="34"/>
      <c r="B142" s="35"/>
      <c r="C142" s="36"/>
      <c r="D142" s="216" t="s">
        <v>143</v>
      </c>
      <c r="E142" s="36"/>
      <c r="F142" s="217" t="s">
        <v>443</v>
      </c>
      <c r="G142" s="36"/>
      <c r="H142" s="36"/>
      <c r="I142" s="115"/>
      <c r="J142" s="36"/>
      <c r="K142" s="36"/>
      <c r="L142" s="39"/>
      <c r="M142" s="218"/>
      <c r="N142" s="219"/>
      <c r="O142" s="71"/>
      <c r="P142" s="71"/>
      <c r="Q142" s="71"/>
      <c r="R142" s="71"/>
      <c r="S142" s="71"/>
      <c r="T142" s="72"/>
      <c r="U142" s="34"/>
      <c r="V142" s="34"/>
      <c r="W142" s="34"/>
      <c r="X142" s="34"/>
      <c r="Y142" s="34"/>
      <c r="Z142" s="34"/>
      <c r="AA142" s="34"/>
      <c r="AB142" s="34"/>
      <c r="AC142" s="34"/>
      <c r="AD142" s="34"/>
      <c r="AE142" s="34"/>
      <c r="AT142" s="17" t="s">
        <v>143</v>
      </c>
      <c r="AU142" s="17" t="s">
        <v>84</v>
      </c>
    </row>
    <row r="143" spans="1:65" s="14" customFormat="1" ht="11.25">
      <c r="B143" s="231"/>
      <c r="C143" s="232"/>
      <c r="D143" s="216" t="s">
        <v>146</v>
      </c>
      <c r="E143" s="233" t="s">
        <v>1</v>
      </c>
      <c r="F143" s="234" t="s">
        <v>445</v>
      </c>
      <c r="G143" s="232"/>
      <c r="H143" s="235">
        <v>257.39999999999998</v>
      </c>
      <c r="I143" s="236"/>
      <c r="J143" s="232"/>
      <c r="K143" s="232"/>
      <c r="L143" s="237"/>
      <c r="M143" s="238"/>
      <c r="N143" s="239"/>
      <c r="O143" s="239"/>
      <c r="P143" s="239"/>
      <c r="Q143" s="239"/>
      <c r="R143" s="239"/>
      <c r="S143" s="239"/>
      <c r="T143" s="240"/>
      <c r="AT143" s="241" t="s">
        <v>146</v>
      </c>
      <c r="AU143" s="241" t="s">
        <v>84</v>
      </c>
      <c r="AV143" s="14" t="s">
        <v>86</v>
      </c>
      <c r="AW143" s="14" t="s">
        <v>33</v>
      </c>
      <c r="AX143" s="14" t="s">
        <v>76</v>
      </c>
      <c r="AY143" s="241" t="s">
        <v>134</v>
      </c>
    </row>
    <row r="144" spans="1:65" s="15" customFormat="1" ht="11.25">
      <c r="B144" s="242"/>
      <c r="C144" s="243"/>
      <c r="D144" s="216" t="s">
        <v>146</v>
      </c>
      <c r="E144" s="244" t="s">
        <v>1</v>
      </c>
      <c r="F144" s="245" t="s">
        <v>149</v>
      </c>
      <c r="G144" s="243"/>
      <c r="H144" s="246">
        <v>257.39999999999998</v>
      </c>
      <c r="I144" s="247"/>
      <c r="J144" s="243"/>
      <c r="K144" s="243"/>
      <c r="L144" s="248"/>
      <c r="M144" s="249"/>
      <c r="N144" s="250"/>
      <c r="O144" s="250"/>
      <c r="P144" s="250"/>
      <c r="Q144" s="250"/>
      <c r="R144" s="250"/>
      <c r="S144" s="250"/>
      <c r="T144" s="251"/>
      <c r="AT144" s="252" t="s">
        <v>146</v>
      </c>
      <c r="AU144" s="252" t="s">
        <v>84</v>
      </c>
      <c r="AV144" s="15" t="s">
        <v>141</v>
      </c>
      <c r="AW144" s="15" t="s">
        <v>33</v>
      </c>
      <c r="AX144" s="15" t="s">
        <v>84</v>
      </c>
      <c r="AY144" s="252" t="s">
        <v>134</v>
      </c>
    </row>
    <row r="145" spans="1:65" s="2" customFormat="1" ht="16.5" customHeight="1">
      <c r="A145" s="34"/>
      <c r="B145" s="35"/>
      <c r="C145" s="253" t="s">
        <v>172</v>
      </c>
      <c r="D145" s="253" t="s">
        <v>250</v>
      </c>
      <c r="E145" s="254" t="s">
        <v>446</v>
      </c>
      <c r="F145" s="255" t="s">
        <v>447</v>
      </c>
      <c r="G145" s="256" t="s">
        <v>203</v>
      </c>
      <c r="H145" s="257">
        <v>111.429</v>
      </c>
      <c r="I145" s="258"/>
      <c r="J145" s="259">
        <f>ROUND(I145*H145,2)</f>
        <v>0</v>
      </c>
      <c r="K145" s="255" t="s">
        <v>1</v>
      </c>
      <c r="L145" s="260"/>
      <c r="M145" s="261" t="s">
        <v>1</v>
      </c>
      <c r="N145" s="262" t="s">
        <v>41</v>
      </c>
      <c r="O145" s="71"/>
      <c r="P145" s="212">
        <f>O145*H145</f>
        <v>0</v>
      </c>
      <c r="Q145" s="212">
        <v>0</v>
      </c>
      <c r="R145" s="212">
        <f>Q145*H145</f>
        <v>0</v>
      </c>
      <c r="S145" s="212">
        <v>0</v>
      </c>
      <c r="T145" s="213">
        <f>S145*H145</f>
        <v>0</v>
      </c>
      <c r="U145" s="34"/>
      <c r="V145" s="34"/>
      <c r="W145" s="34"/>
      <c r="X145" s="34"/>
      <c r="Y145" s="34"/>
      <c r="Z145" s="34"/>
      <c r="AA145" s="34"/>
      <c r="AB145" s="34"/>
      <c r="AC145" s="34"/>
      <c r="AD145" s="34"/>
      <c r="AE145" s="34"/>
      <c r="AR145" s="214" t="s">
        <v>253</v>
      </c>
      <c r="AT145" s="214" t="s">
        <v>250</v>
      </c>
      <c r="AU145" s="214" t="s">
        <v>84</v>
      </c>
      <c r="AY145" s="17" t="s">
        <v>134</v>
      </c>
      <c r="BE145" s="215">
        <f>IF(N145="základní",J145,0)</f>
        <v>0</v>
      </c>
      <c r="BF145" s="215">
        <f>IF(N145="snížená",J145,0)</f>
        <v>0</v>
      </c>
      <c r="BG145" s="215">
        <f>IF(N145="zákl. přenesená",J145,0)</f>
        <v>0</v>
      </c>
      <c r="BH145" s="215">
        <f>IF(N145="sníž. přenesená",J145,0)</f>
        <v>0</v>
      </c>
      <c r="BI145" s="215">
        <f>IF(N145="nulová",J145,0)</f>
        <v>0</v>
      </c>
      <c r="BJ145" s="17" t="s">
        <v>84</v>
      </c>
      <c r="BK145" s="215">
        <f>ROUND(I145*H145,2)</f>
        <v>0</v>
      </c>
      <c r="BL145" s="17" t="s">
        <v>225</v>
      </c>
      <c r="BM145" s="214" t="s">
        <v>448</v>
      </c>
    </row>
    <row r="146" spans="1:65" s="2" customFormat="1" ht="11.25">
      <c r="A146" s="34"/>
      <c r="B146" s="35"/>
      <c r="C146" s="36"/>
      <c r="D146" s="216" t="s">
        <v>143</v>
      </c>
      <c r="E146" s="36"/>
      <c r="F146" s="217" t="s">
        <v>447</v>
      </c>
      <c r="G146" s="36"/>
      <c r="H146" s="36"/>
      <c r="I146" s="115"/>
      <c r="J146" s="36"/>
      <c r="K146" s="36"/>
      <c r="L146" s="39"/>
      <c r="M146" s="218"/>
      <c r="N146" s="219"/>
      <c r="O146" s="71"/>
      <c r="P146" s="71"/>
      <c r="Q146" s="71"/>
      <c r="R146" s="71"/>
      <c r="S146" s="71"/>
      <c r="T146" s="72"/>
      <c r="U146" s="34"/>
      <c r="V146" s="34"/>
      <c r="W146" s="34"/>
      <c r="X146" s="34"/>
      <c r="Y146" s="34"/>
      <c r="Z146" s="34"/>
      <c r="AA146" s="34"/>
      <c r="AB146" s="34"/>
      <c r="AC146" s="34"/>
      <c r="AD146" s="34"/>
      <c r="AE146" s="34"/>
      <c r="AT146" s="17" t="s">
        <v>143</v>
      </c>
      <c r="AU146" s="17" t="s">
        <v>84</v>
      </c>
    </row>
    <row r="147" spans="1:65" s="13" customFormat="1" ht="11.25">
      <c r="B147" s="221"/>
      <c r="C147" s="222"/>
      <c r="D147" s="216" t="s">
        <v>146</v>
      </c>
      <c r="E147" s="223" t="s">
        <v>1</v>
      </c>
      <c r="F147" s="224" t="s">
        <v>449</v>
      </c>
      <c r="G147" s="222"/>
      <c r="H147" s="223" t="s">
        <v>1</v>
      </c>
      <c r="I147" s="225"/>
      <c r="J147" s="222"/>
      <c r="K147" s="222"/>
      <c r="L147" s="226"/>
      <c r="M147" s="227"/>
      <c r="N147" s="228"/>
      <c r="O147" s="228"/>
      <c r="P147" s="228"/>
      <c r="Q147" s="228"/>
      <c r="R147" s="228"/>
      <c r="S147" s="228"/>
      <c r="T147" s="229"/>
      <c r="AT147" s="230" t="s">
        <v>146</v>
      </c>
      <c r="AU147" s="230" t="s">
        <v>84</v>
      </c>
      <c r="AV147" s="13" t="s">
        <v>84</v>
      </c>
      <c r="AW147" s="13" t="s">
        <v>33</v>
      </c>
      <c r="AX147" s="13" t="s">
        <v>76</v>
      </c>
      <c r="AY147" s="230" t="s">
        <v>134</v>
      </c>
    </row>
    <row r="148" spans="1:65" s="14" customFormat="1" ht="11.25">
      <c r="B148" s="231"/>
      <c r="C148" s="232"/>
      <c r="D148" s="216" t="s">
        <v>146</v>
      </c>
      <c r="E148" s="233" t="s">
        <v>1</v>
      </c>
      <c r="F148" s="234" t="s">
        <v>450</v>
      </c>
      <c r="G148" s="232"/>
      <c r="H148" s="235">
        <v>111.429</v>
      </c>
      <c r="I148" s="236"/>
      <c r="J148" s="232"/>
      <c r="K148" s="232"/>
      <c r="L148" s="237"/>
      <c r="M148" s="238"/>
      <c r="N148" s="239"/>
      <c r="O148" s="239"/>
      <c r="P148" s="239"/>
      <c r="Q148" s="239"/>
      <c r="R148" s="239"/>
      <c r="S148" s="239"/>
      <c r="T148" s="240"/>
      <c r="AT148" s="241" t="s">
        <v>146</v>
      </c>
      <c r="AU148" s="241" t="s">
        <v>84</v>
      </c>
      <c r="AV148" s="14" t="s">
        <v>86</v>
      </c>
      <c r="AW148" s="14" t="s">
        <v>33</v>
      </c>
      <c r="AX148" s="14" t="s">
        <v>76</v>
      </c>
      <c r="AY148" s="241" t="s">
        <v>134</v>
      </c>
    </row>
    <row r="149" spans="1:65" s="15" customFormat="1" ht="11.25">
      <c r="B149" s="242"/>
      <c r="C149" s="243"/>
      <c r="D149" s="216" t="s">
        <v>146</v>
      </c>
      <c r="E149" s="244" t="s">
        <v>1</v>
      </c>
      <c r="F149" s="245" t="s">
        <v>149</v>
      </c>
      <c r="G149" s="243"/>
      <c r="H149" s="246">
        <v>111.429</v>
      </c>
      <c r="I149" s="247"/>
      <c r="J149" s="243"/>
      <c r="K149" s="243"/>
      <c r="L149" s="248"/>
      <c r="M149" s="249"/>
      <c r="N149" s="250"/>
      <c r="O149" s="250"/>
      <c r="P149" s="250"/>
      <c r="Q149" s="250"/>
      <c r="R149" s="250"/>
      <c r="S149" s="250"/>
      <c r="T149" s="251"/>
      <c r="AT149" s="252" t="s">
        <v>146</v>
      </c>
      <c r="AU149" s="252" t="s">
        <v>84</v>
      </c>
      <c r="AV149" s="15" t="s">
        <v>141</v>
      </c>
      <c r="AW149" s="15" t="s">
        <v>33</v>
      </c>
      <c r="AX149" s="15" t="s">
        <v>84</v>
      </c>
      <c r="AY149" s="252" t="s">
        <v>134</v>
      </c>
    </row>
    <row r="150" spans="1:65" s="2" customFormat="1" ht="16.5" customHeight="1">
      <c r="A150" s="34"/>
      <c r="B150" s="35"/>
      <c r="C150" s="253" t="s">
        <v>177</v>
      </c>
      <c r="D150" s="253" t="s">
        <v>250</v>
      </c>
      <c r="E150" s="254" t="s">
        <v>451</v>
      </c>
      <c r="F150" s="255" t="s">
        <v>452</v>
      </c>
      <c r="G150" s="256" t="s">
        <v>203</v>
      </c>
      <c r="H150" s="257">
        <v>24</v>
      </c>
      <c r="I150" s="258"/>
      <c r="J150" s="259">
        <f>ROUND(I150*H150,2)</f>
        <v>0</v>
      </c>
      <c r="K150" s="255" t="s">
        <v>1</v>
      </c>
      <c r="L150" s="260"/>
      <c r="M150" s="261" t="s">
        <v>1</v>
      </c>
      <c r="N150" s="262" t="s">
        <v>41</v>
      </c>
      <c r="O150" s="71"/>
      <c r="P150" s="212">
        <f>O150*H150</f>
        <v>0</v>
      </c>
      <c r="Q150" s="212">
        <v>0</v>
      </c>
      <c r="R150" s="212">
        <f>Q150*H150</f>
        <v>0</v>
      </c>
      <c r="S150" s="212">
        <v>0</v>
      </c>
      <c r="T150" s="213">
        <f>S150*H150</f>
        <v>0</v>
      </c>
      <c r="U150" s="34"/>
      <c r="V150" s="34"/>
      <c r="W150" s="34"/>
      <c r="X150" s="34"/>
      <c r="Y150" s="34"/>
      <c r="Z150" s="34"/>
      <c r="AA150" s="34"/>
      <c r="AB150" s="34"/>
      <c r="AC150" s="34"/>
      <c r="AD150" s="34"/>
      <c r="AE150" s="34"/>
      <c r="AR150" s="214" t="s">
        <v>253</v>
      </c>
      <c r="AT150" s="214" t="s">
        <v>250</v>
      </c>
      <c r="AU150" s="214" t="s">
        <v>84</v>
      </c>
      <c r="AY150" s="17" t="s">
        <v>134</v>
      </c>
      <c r="BE150" s="215">
        <f>IF(N150="základní",J150,0)</f>
        <v>0</v>
      </c>
      <c r="BF150" s="215">
        <f>IF(N150="snížená",J150,0)</f>
        <v>0</v>
      </c>
      <c r="BG150" s="215">
        <f>IF(N150="zákl. přenesená",J150,0)</f>
        <v>0</v>
      </c>
      <c r="BH150" s="215">
        <f>IF(N150="sníž. přenesená",J150,0)</f>
        <v>0</v>
      </c>
      <c r="BI150" s="215">
        <f>IF(N150="nulová",J150,0)</f>
        <v>0</v>
      </c>
      <c r="BJ150" s="17" t="s">
        <v>84</v>
      </c>
      <c r="BK150" s="215">
        <f>ROUND(I150*H150,2)</f>
        <v>0</v>
      </c>
      <c r="BL150" s="17" t="s">
        <v>225</v>
      </c>
      <c r="BM150" s="214" t="s">
        <v>453</v>
      </c>
    </row>
    <row r="151" spans="1:65" s="2" customFormat="1" ht="11.25">
      <c r="A151" s="34"/>
      <c r="B151" s="35"/>
      <c r="C151" s="36"/>
      <c r="D151" s="216" t="s">
        <v>143</v>
      </c>
      <c r="E151" s="36"/>
      <c r="F151" s="217" t="s">
        <v>452</v>
      </c>
      <c r="G151" s="36"/>
      <c r="H151" s="36"/>
      <c r="I151" s="115"/>
      <c r="J151" s="36"/>
      <c r="K151" s="36"/>
      <c r="L151" s="39"/>
      <c r="M151" s="218"/>
      <c r="N151" s="219"/>
      <c r="O151" s="71"/>
      <c r="P151" s="71"/>
      <c r="Q151" s="71"/>
      <c r="R151" s="71"/>
      <c r="S151" s="71"/>
      <c r="T151" s="72"/>
      <c r="U151" s="34"/>
      <c r="V151" s="34"/>
      <c r="W151" s="34"/>
      <c r="X151" s="34"/>
      <c r="Y151" s="34"/>
      <c r="Z151" s="34"/>
      <c r="AA151" s="34"/>
      <c r="AB151" s="34"/>
      <c r="AC151" s="34"/>
      <c r="AD151" s="34"/>
      <c r="AE151" s="34"/>
      <c r="AT151" s="17" t="s">
        <v>143</v>
      </c>
      <c r="AU151" s="17" t="s">
        <v>84</v>
      </c>
    </row>
    <row r="152" spans="1:65" s="13" customFormat="1" ht="11.25">
      <c r="B152" s="221"/>
      <c r="C152" s="222"/>
      <c r="D152" s="216" t="s">
        <v>146</v>
      </c>
      <c r="E152" s="223" t="s">
        <v>1</v>
      </c>
      <c r="F152" s="224" t="s">
        <v>454</v>
      </c>
      <c r="G152" s="222"/>
      <c r="H152" s="223" t="s">
        <v>1</v>
      </c>
      <c r="I152" s="225"/>
      <c r="J152" s="222"/>
      <c r="K152" s="222"/>
      <c r="L152" s="226"/>
      <c r="M152" s="227"/>
      <c r="N152" s="228"/>
      <c r="O152" s="228"/>
      <c r="P152" s="228"/>
      <c r="Q152" s="228"/>
      <c r="R152" s="228"/>
      <c r="S152" s="228"/>
      <c r="T152" s="229"/>
      <c r="AT152" s="230" t="s">
        <v>146</v>
      </c>
      <c r="AU152" s="230" t="s">
        <v>84</v>
      </c>
      <c r="AV152" s="13" t="s">
        <v>84</v>
      </c>
      <c r="AW152" s="13" t="s">
        <v>33</v>
      </c>
      <c r="AX152" s="13" t="s">
        <v>76</v>
      </c>
      <c r="AY152" s="230" t="s">
        <v>134</v>
      </c>
    </row>
    <row r="153" spans="1:65" s="14" customFormat="1" ht="11.25">
      <c r="B153" s="231"/>
      <c r="C153" s="232"/>
      <c r="D153" s="216" t="s">
        <v>146</v>
      </c>
      <c r="E153" s="233" t="s">
        <v>1</v>
      </c>
      <c r="F153" s="234" t="s">
        <v>271</v>
      </c>
      <c r="G153" s="232"/>
      <c r="H153" s="235">
        <v>24</v>
      </c>
      <c r="I153" s="236"/>
      <c r="J153" s="232"/>
      <c r="K153" s="232"/>
      <c r="L153" s="237"/>
      <c r="M153" s="238"/>
      <c r="N153" s="239"/>
      <c r="O153" s="239"/>
      <c r="P153" s="239"/>
      <c r="Q153" s="239"/>
      <c r="R153" s="239"/>
      <c r="S153" s="239"/>
      <c r="T153" s="240"/>
      <c r="AT153" s="241" t="s">
        <v>146</v>
      </c>
      <c r="AU153" s="241" t="s">
        <v>84</v>
      </c>
      <c r="AV153" s="14" t="s">
        <v>86</v>
      </c>
      <c r="AW153" s="14" t="s">
        <v>33</v>
      </c>
      <c r="AX153" s="14" t="s">
        <v>76</v>
      </c>
      <c r="AY153" s="241" t="s">
        <v>134</v>
      </c>
    </row>
    <row r="154" spans="1:65" s="15" customFormat="1" ht="11.25">
      <c r="B154" s="242"/>
      <c r="C154" s="243"/>
      <c r="D154" s="216" t="s">
        <v>146</v>
      </c>
      <c r="E154" s="244" t="s">
        <v>1</v>
      </c>
      <c r="F154" s="245" t="s">
        <v>149</v>
      </c>
      <c r="G154" s="243"/>
      <c r="H154" s="246">
        <v>24</v>
      </c>
      <c r="I154" s="247"/>
      <c r="J154" s="243"/>
      <c r="K154" s="243"/>
      <c r="L154" s="248"/>
      <c r="M154" s="249"/>
      <c r="N154" s="250"/>
      <c r="O154" s="250"/>
      <c r="P154" s="250"/>
      <c r="Q154" s="250"/>
      <c r="R154" s="250"/>
      <c r="S154" s="250"/>
      <c r="T154" s="251"/>
      <c r="AT154" s="252" t="s">
        <v>146</v>
      </c>
      <c r="AU154" s="252" t="s">
        <v>84</v>
      </c>
      <c r="AV154" s="15" t="s">
        <v>141</v>
      </c>
      <c r="AW154" s="15" t="s">
        <v>33</v>
      </c>
      <c r="AX154" s="15" t="s">
        <v>84</v>
      </c>
      <c r="AY154" s="252" t="s">
        <v>134</v>
      </c>
    </row>
    <row r="155" spans="1:65" s="2" customFormat="1" ht="16.5" customHeight="1">
      <c r="A155" s="34"/>
      <c r="B155" s="35"/>
      <c r="C155" s="253" t="s">
        <v>184</v>
      </c>
      <c r="D155" s="253" t="s">
        <v>250</v>
      </c>
      <c r="E155" s="254" t="s">
        <v>455</v>
      </c>
      <c r="F155" s="255" t="s">
        <v>456</v>
      </c>
      <c r="G155" s="256" t="s">
        <v>203</v>
      </c>
      <c r="H155" s="257">
        <v>24</v>
      </c>
      <c r="I155" s="258"/>
      <c r="J155" s="259">
        <f>ROUND(I155*H155,2)</f>
        <v>0</v>
      </c>
      <c r="K155" s="255" t="s">
        <v>1</v>
      </c>
      <c r="L155" s="260"/>
      <c r="M155" s="261" t="s">
        <v>1</v>
      </c>
      <c r="N155" s="262" t="s">
        <v>41</v>
      </c>
      <c r="O155" s="71"/>
      <c r="P155" s="212">
        <f>O155*H155</f>
        <v>0</v>
      </c>
      <c r="Q155" s="212">
        <v>0</v>
      </c>
      <c r="R155" s="212">
        <f>Q155*H155</f>
        <v>0</v>
      </c>
      <c r="S155" s="212">
        <v>0</v>
      </c>
      <c r="T155" s="213">
        <f>S155*H155</f>
        <v>0</v>
      </c>
      <c r="U155" s="34"/>
      <c r="V155" s="34"/>
      <c r="W155" s="34"/>
      <c r="X155" s="34"/>
      <c r="Y155" s="34"/>
      <c r="Z155" s="34"/>
      <c r="AA155" s="34"/>
      <c r="AB155" s="34"/>
      <c r="AC155" s="34"/>
      <c r="AD155" s="34"/>
      <c r="AE155" s="34"/>
      <c r="AR155" s="214" t="s">
        <v>253</v>
      </c>
      <c r="AT155" s="214" t="s">
        <v>250</v>
      </c>
      <c r="AU155" s="214" t="s">
        <v>84</v>
      </c>
      <c r="AY155" s="17" t="s">
        <v>134</v>
      </c>
      <c r="BE155" s="215">
        <f>IF(N155="základní",J155,0)</f>
        <v>0</v>
      </c>
      <c r="BF155" s="215">
        <f>IF(N155="snížená",J155,0)</f>
        <v>0</v>
      </c>
      <c r="BG155" s="215">
        <f>IF(N155="zákl. přenesená",J155,0)</f>
        <v>0</v>
      </c>
      <c r="BH155" s="215">
        <f>IF(N155="sníž. přenesená",J155,0)</f>
        <v>0</v>
      </c>
      <c r="BI155" s="215">
        <f>IF(N155="nulová",J155,0)</f>
        <v>0</v>
      </c>
      <c r="BJ155" s="17" t="s">
        <v>84</v>
      </c>
      <c r="BK155" s="215">
        <f>ROUND(I155*H155,2)</f>
        <v>0</v>
      </c>
      <c r="BL155" s="17" t="s">
        <v>225</v>
      </c>
      <c r="BM155" s="214" t="s">
        <v>457</v>
      </c>
    </row>
    <row r="156" spans="1:65" s="2" customFormat="1" ht="11.25">
      <c r="A156" s="34"/>
      <c r="B156" s="35"/>
      <c r="C156" s="36"/>
      <c r="D156" s="216" t="s">
        <v>143</v>
      </c>
      <c r="E156" s="36"/>
      <c r="F156" s="217" t="s">
        <v>456</v>
      </c>
      <c r="G156" s="36"/>
      <c r="H156" s="36"/>
      <c r="I156" s="115"/>
      <c r="J156" s="36"/>
      <c r="K156" s="36"/>
      <c r="L156" s="39"/>
      <c r="M156" s="218"/>
      <c r="N156" s="219"/>
      <c r="O156" s="71"/>
      <c r="P156" s="71"/>
      <c r="Q156" s="71"/>
      <c r="R156" s="71"/>
      <c r="S156" s="71"/>
      <c r="T156" s="72"/>
      <c r="U156" s="34"/>
      <c r="V156" s="34"/>
      <c r="W156" s="34"/>
      <c r="X156" s="34"/>
      <c r="Y156" s="34"/>
      <c r="Z156" s="34"/>
      <c r="AA156" s="34"/>
      <c r="AB156" s="34"/>
      <c r="AC156" s="34"/>
      <c r="AD156" s="34"/>
      <c r="AE156" s="34"/>
      <c r="AT156" s="17" t="s">
        <v>143</v>
      </c>
      <c r="AU156" s="17" t="s">
        <v>84</v>
      </c>
    </row>
    <row r="157" spans="1:65" s="13" customFormat="1" ht="11.25">
      <c r="B157" s="221"/>
      <c r="C157" s="222"/>
      <c r="D157" s="216" t="s">
        <v>146</v>
      </c>
      <c r="E157" s="223" t="s">
        <v>1</v>
      </c>
      <c r="F157" s="224" t="s">
        <v>454</v>
      </c>
      <c r="G157" s="222"/>
      <c r="H157" s="223" t="s">
        <v>1</v>
      </c>
      <c r="I157" s="225"/>
      <c r="J157" s="222"/>
      <c r="K157" s="222"/>
      <c r="L157" s="226"/>
      <c r="M157" s="227"/>
      <c r="N157" s="228"/>
      <c r="O157" s="228"/>
      <c r="P157" s="228"/>
      <c r="Q157" s="228"/>
      <c r="R157" s="228"/>
      <c r="S157" s="228"/>
      <c r="T157" s="229"/>
      <c r="AT157" s="230" t="s">
        <v>146</v>
      </c>
      <c r="AU157" s="230" t="s">
        <v>84</v>
      </c>
      <c r="AV157" s="13" t="s">
        <v>84</v>
      </c>
      <c r="AW157" s="13" t="s">
        <v>33</v>
      </c>
      <c r="AX157" s="13" t="s">
        <v>76</v>
      </c>
      <c r="AY157" s="230" t="s">
        <v>134</v>
      </c>
    </row>
    <row r="158" spans="1:65" s="14" customFormat="1" ht="11.25">
      <c r="B158" s="231"/>
      <c r="C158" s="232"/>
      <c r="D158" s="216" t="s">
        <v>146</v>
      </c>
      <c r="E158" s="233" t="s">
        <v>1</v>
      </c>
      <c r="F158" s="234" t="s">
        <v>271</v>
      </c>
      <c r="G158" s="232"/>
      <c r="H158" s="235">
        <v>24</v>
      </c>
      <c r="I158" s="236"/>
      <c r="J158" s="232"/>
      <c r="K158" s="232"/>
      <c r="L158" s="237"/>
      <c r="M158" s="238"/>
      <c r="N158" s="239"/>
      <c r="O158" s="239"/>
      <c r="P158" s="239"/>
      <c r="Q158" s="239"/>
      <c r="R158" s="239"/>
      <c r="S158" s="239"/>
      <c r="T158" s="240"/>
      <c r="AT158" s="241" t="s">
        <v>146</v>
      </c>
      <c r="AU158" s="241" t="s">
        <v>84</v>
      </c>
      <c r="AV158" s="14" t="s">
        <v>86</v>
      </c>
      <c r="AW158" s="14" t="s">
        <v>33</v>
      </c>
      <c r="AX158" s="14" t="s">
        <v>76</v>
      </c>
      <c r="AY158" s="241" t="s">
        <v>134</v>
      </c>
    </row>
    <row r="159" spans="1:65" s="15" customFormat="1" ht="11.25">
      <c r="B159" s="242"/>
      <c r="C159" s="243"/>
      <c r="D159" s="216" t="s">
        <v>146</v>
      </c>
      <c r="E159" s="244" t="s">
        <v>1</v>
      </c>
      <c r="F159" s="245" t="s">
        <v>149</v>
      </c>
      <c r="G159" s="243"/>
      <c r="H159" s="246">
        <v>24</v>
      </c>
      <c r="I159" s="247"/>
      <c r="J159" s="243"/>
      <c r="K159" s="243"/>
      <c r="L159" s="248"/>
      <c r="M159" s="249"/>
      <c r="N159" s="250"/>
      <c r="O159" s="250"/>
      <c r="P159" s="250"/>
      <c r="Q159" s="250"/>
      <c r="R159" s="250"/>
      <c r="S159" s="250"/>
      <c r="T159" s="251"/>
      <c r="AT159" s="252" t="s">
        <v>146</v>
      </c>
      <c r="AU159" s="252" t="s">
        <v>84</v>
      </c>
      <c r="AV159" s="15" t="s">
        <v>141</v>
      </c>
      <c r="AW159" s="15" t="s">
        <v>33</v>
      </c>
      <c r="AX159" s="15" t="s">
        <v>84</v>
      </c>
      <c r="AY159" s="252" t="s">
        <v>134</v>
      </c>
    </row>
    <row r="160" spans="1:65" s="2" customFormat="1" ht="21.75" customHeight="1">
      <c r="A160" s="34"/>
      <c r="B160" s="35"/>
      <c r="C160" s="203" t="s">
        <v>188</v>
      </c>
      <c r="D160" s="203" t="s">
        <v>136</v>
      </c>
      <c r="E160" s="204" t="s">
        <v>458</v>
      </c>
      <c r="F160" s="205" t="s">
        <v>459</v>
      </c>
      <c r="G160" s="206" t="s">
        <v>210</v>
      </c>
      <c r="H160" s="207">
        <v>50</v>
      </c>
      <c r="I160" s="208"/>
      <c r="J160" s="209">
        <f>ROUND(I160*H160,2)</f>
        <v>0</v>
      </c>
      <c r="K160" s="205" t="s">
        <v>140</v>
      </c>
      <c r="L160" s="39"/>
      <c r="M160" s="210" t="s">
        <v>1</v>
      </c>
      <c r="N160" s="211" t="s">
        <v>41</v>
      </c>
      <c r="O160" s="71"/>
      <c r="P160" s="212">
        <f>O160*H160</f>
        <v>0</v>
      </c>
      <c r="Q160" s="212">
        <v>0</v>
      </c>
      <c r="R160" s="212">
        <f>Q160*H160</f>
        <v>0</v>
      </c>
      <c r="S160" s="212">
        <v>0</v>
      </c>
      <c r="T160" s="213">
        <f>S160*H160</f>
        <v>0</v>
      </c>
      <c r="U160" s="34"/>
      <c r="V160" s="34"/>
      <c r="W160" s="34"/>
      <c r="X160" s="34"/>
      <c r="Y160" s="34"/>
      <c r="Z160" s="34"/>
      <c r="AA160" s="34"/>
      <c r="AB160" s="34"/>
      <c r="AC160" s="34"/>
      <c r="AD160" s="34"/>
      <c r="AE160" s="34"/>
      <c r="AR160" s="214" t="s">
        <v>225</v>
      </c>
      <c r="AT160" s="214" t="s">
        <v>136</v>
      </c>
      <c r="AU160" s="214" t="s">
        <v>84</v>
      </c>
      <c r="AY160" s="17" t="s">
        <v>134</v>
      </c>
      <c r="BE160" s="215">
        <f>IF(N160="základní",J160,0)</f>
        <v>0</v>
      </c>
      <c r="BF160" s="215">
        <f>IF(N160="snížená",J160,0)</f>
        <v>0</v>
      </c>
      <c r="BG160" s="215">
        <f>IF(N160="zákl. přenesená",J160,0)</f>
        <v>0</v>
      </c>
      <c r="BH160" s="215">
        <f>IF(N160="sníž. přenesená",J160,0)</f>
        <v>0</v>
      </c>
      <c r="BI160" s="215">
        <f>IF(N160="nulová",J160,0)</f>
        <v>0</v>
      </c>
      <c r="BJ160" s="17" t="s">
        <v>84</v>
      </c>
      <c r="BK160" s="215">
        <f>ROUND(I160*H160,2)</f>
        <v>0</v>
      </c>
      <c r="BL160" s="17" t="s">
        <v>225</v>
      </c>
      <c r="BM160" s="214" t="s">
        <v>460</v>
      </c>
    </row>
    <row r="161" spans="1:65" s="2" customFormat="1" ht="11.25">
      <c r="A161" s="34"/>
      <c r="B161" s="35"/>
      <c r="C161" s="36"/>
      <c r="D161" s="216" t="s">
        <v>143</v>
      </c>
      <c r="E161" s="36"/>
      <c r="F161" s="217" t="s">
        <v>459</v>
      </c>
      <c r="G161" s="36"/>
      <c r="H161" s="36"/>
      <c r="I161" s="115"/>
      <c r="J161" s="36"/>
      <c r="K161" s="36"/>
      <c r="L161" s="39"/>
      <c r="M161" s="218"/>
      <c r="N161" s="219"/>
      <c r="O161" s="71"/>
      <c r="P161" s="71"/>
      <c r="Q161" s="71"/>
      <c r="R161" s="71"/>
      <c r="S161" s="71"/>
      <c r="T161" s="72"/>
      <c r="U161" s="34"/>
      <c r="V161" s="34"/>
      <c r="W161" s="34"/>
      <c r="X161" s="34"/>
      <c r="Y161" s="34"/>
      <c r="Z161" s="34"/>
      <c r="AA161" s="34"/>
      <c r="AB161" s="34"/>
      <c r="AC161" s="34"/>
      <c r="AD161" s="34"/>
      <c r="AE161" s="34"/>
      <c r="AT161" s="17" t="s">
        <v>143</v>
      </c>
      <c r="AU161" s="17" t="s">
        <v>84</v>
      </c>
    </row>
    <row r="162" spans="1:65" s="13" customFormat="1" ht="11.25">
      <c r="B162" s="221"/>
      <c r="C162" s="222"/>
      <c r="D162" s="216" t="s">
        <v>146</v>
      </c>
      <c r="E162" s="223" t="s">
        <v>1</v>
      </c>
      <c r="F162" s="224" t="s">
        <v>461</v>
      </c>
      <c r="G162" s="222"/>
      <c r="H162" s="223" t="s">
        <v>1</v>
      </c>
      <c r="I162" s="225"/>
      <c r="J162" s="222"/>
      <c r="K162" s="222"/>
      <c r="L162" s="226"/>
      <c r="M162" s="227"/>
      <c r="N162" s="228"/>
      <c r="O162" s="228"/>
      <c r="P162" s="228"/>
      <c r="Q162" s="228"/>
      <c r="R162" s="228"/>
      <c r="S162" s="228"/>
      <c r="T162" s="229"/>
      <c r="AT162" s="230" t="s">
        <v>146</v>
      </c>
      <c r="AU162" s="230" t="s">
        <v>84</v>
      </c>
      <c r="AV162" s="13" t="s">
        <v>84</v>
      </c>
      <c r="AW162" s="13" t="s">
        <v>33</v>
      </c>
      <c r="AX162" s="13" t="s">
        <v>76</v>
      </c>
      <c r="AY162" s="230" t="s">
        <v>134</v>
      </c>
    </row>
    <row r="163" spans="1:65" s="14" customFormat="1" ht="11.25">
      <c r="B163" s="231"/>
      <c r="C163" s="232"/>
      <c r="D163" s="216" t="s">
        <v>146</v>
      </c>
      <c r="E163" s="233" t="s">
        <v>1</v>
      </c>
      <c r="F163" s="234" t="s">
        <v>462</v>
      </c>
      <c r="G163" s="232"/>
      <c r="H163" s="235">
        <v>50</v>
      </c>
      <c r="I163" s="236"/>
      <c r="J163" s="232"/>
      <c r="K163" s="232"/>
      <c r="L163" s="237"/>
      <c r="M163" s="238"/>
      <c r="N163" s="239"/>
      <c r="O163" s="239"/>
      <c r="P163" s="239"/>
      <c r="Q163" s="239"/>
      <c r="R163" s="239"/>
      <c r="S163" s="239"/>
      <c r="T163" s="240"/>
      <c r="AT163" s="241" t="s">
        <v>146</v>
      </c>
      <c r="AU163" s="241" t="s">
        <v>84</v>
      </c>
      <c r="AV163" s="14" t="s">
        <v>86</v>
      </c>
      <c r="AW163" s="14" t="s">
        <v>33</v>
      </c>
      <c r="AX163" s="14" t="s">
        <v>76</v>
      </c>
      <c r="AY163" s="241" t="s">
        <v>134</v>
      </c>
    </row>
    <row r="164" spans="1:65" s="15" customFormat="1" ht="11.25">
      <c r="B164" s="242"/>
      <c r="C164" s="243"/>
      <c r="D164" s="216" t="s">
        <v>146</v>
      </c>
      <c r="E164" s="244" t="s">
        <v>1</v>
      </c>
      <c r="F164" s="245" t="s">
        <v>149</v>
      </c>
      <c r="G164" s="243"/>
      <c r="H164" s="246">
        <v>50</v>
      </c>
      <c r="I164" s="247"/>
      <c r="J164" s="243"/>
      <c r="K164" s="243"/>
      <c r="L164" s="248"/>
      <c r="M164" s="249"/>
      <c r="N164" s="250"/>
      <c r="O164" s="250"/>
      <c r="P164" s="250"/>
      <c r="Q164" s="250"/>
      <c r="R164" s="250"/>
      <c r="S164" s="250"/>
      <c r="T164" s="251"/>
      <c r="AT164" s="252" t="s">
        <v>146</v>
      </c>
      <c r="AU164" s="252" t="s">
        <v>84</v>
      </c>
      <c r="AV164" s="15" t="s">
        <v>141</v>
      </c>
      <c r="AW164" s="15" t="s">
        <v>33</v>
      </c>
      <c r="AX164" s="15" t="s">
        <v>84</v>
      </c>
      <c r="AY164" s="252" t="s">
        <v>134</v>
      </c>
    </row>
    <row r="165" spans="1:65" s="2" customFormat="1" ht="21.75" customHeight="1">
      <c r="A165" s="34"/>
      <c r="B165" s="35"/>
      <c r="C165" s="253" t="s">
        <v>194</v>
      </c>
      <c r="D165" s="253" t="s">
        <v>250</v>
      </c>
      <c r="E165" s="254" t="s">
        <v>463</v>
      </c>
      <c r="F165" s="255" t="s">
        <v>464</v>
      </c>
      <c r="G165" s="256" t="s">
        <v>210</v>
      </c>
      <c r="H165" s="257">
        <v>50</v>
      </c>
      <c r="I165" s="258"/>
      <c r="J165" s="259">
        <f>ROUND(I165*H165,2)</f>
        <v>0</v>
      </c>
      <c r="K165" s="255" t="s">
        <v>140</v>
      </c>
      <c r="L165" s="260"/>
      <c r="M165" s="261" t="s">
        <v>1</v>
      </c>
      <c r="N165" s="262" t="s">
        <v>41</v>
      </c>
      <c r="O165" s="71"/>
      <c r="P165" s="212">
        <f>O165*H165</f>
        <v>0</v>
      </c>
      <c r="Q165" s="212">
        <v>0</v>
      </c>
      <c r="R165" s="212">
        <f>Q165*H165</f>
        <v>0</v>
      </c>
      <c r="S165" s="212">
        <v>0</v>
      </c>
      <c r="T165" s="213">
        <f>S165*H165</f>
        <v>0</v>
      </c>
      <c r="U165" s="34"/>
      <c r="V165" s="34"/>
      <c r="W165" s="34"/>
      <c r="X165" s="34"/>
      <c r="Y165" s="34"/>
      <c r="Z165" s="34"/>
      <c r="AA165" s="34"/>
      <c r="AB165" s="34"/>
      <c r="AC165" s="34"/>
      <c r="AD165" s="34"/>
      <c r="AE165" s="34"/>
      <c r="AR165" s="214" t="s">
        <v>253</v>
      </c>
      <c r="AT165" s="214" t="s">
        <v>250</v>
      </c>
      <c r="AU165" s="214" t="s">
        <v>84</v>
      </c>
      <c r="AY165" s="17" t="s">
        <v>134</v>
      </c>
      <c r="BE165" s="215">
        <f>IF(N165="základní",J165,0)</f>
        <v>0</v>
      </c>
      <c r="BF165" s="215">
        <f>IF(N165="snížená",J165,0)</f>
        <v>0</v>
      </c>
      <c r="BG165" s="215">
        <f>IF(N165="zákl. přenesená",J165,0)</f>
        <v>0</v>
      </c>
      <c r="BH165" s="215">
        <f>IF(N165="sníž. přenesená",J165,0)</f>
        <v>0</v>
      </c>
      <c r="BI165" s="215">
        <f>IF(N165="nulová",J165,0)</f>
        <v>0</v>
      </c>
      <c r="BJ165" s="17" t="s">
        <v>84</v>
      </c>
      <c r="BK165" s="215">
        <f>ROUND(I165*H165,2)</f>
        <v>0</v>
      </c>
      <c r="BL165" s="17" t="s">
        <v>225</v>
      </c>
      <c r="BM165" s="214" t="s">
        <v>465</v>
      </c>
    </row>
    <row r="166" spans="1:65" s="2" customFormat="1" ht="11.25">
      <c r="A166" s="34"/>
      <c r="B166" s="35"/>
      <c r="C166" s="36"/>
      <c r="D166" s="216" t="s">
        <v>143</v>
      </c>
      <c r="E166" s="36"/>
      <c r="F166" s="217" t="s">
        <v>464</v>
      </c>
      <c r="G166" s="36"/>
      <c r="H166" s="36"/>
      <c r="I166" s="115"/>
      <c r="J166" s="36"/>
      <c r="K166" s="36"/>
      <c r="L166" s="39"/>
      <c r="M166" s="218"/>
      <c r="N166" s="219"/>
      <c r="O166" s="71"/>
      <c r="P166" s="71"/>
      <c r="Q166" s="71"/>
      <c r="R166" s="71"/>
      <c r="S166" s="71"/>
      <c r="T166" s="72"/>
      <c r="U166" s="34"/>
      <c r="V166" s="34"/>
      <c r="W166" s="34"/>
      <c r="X166" s="34"/>
      <c r="Y166" s="34"/>
      <c r="Z166" s="34"/>
      <c r="AA166" s="34"/>
      <c r="AB166" s="34"/>
      <c r="AC166" s="34"/>
      <c r="AD166" s="34"/>
      <c r="AE166" s="34"/>
      <c r="AT166" s="17" t="s">
        <v>143</v>
      </c>
      <c r="AU166" s="17" t="s">
        <v>84</v>
      </c>
    </row>
    <row r="167" spans="1:65" s="2" customFormat="1" ht="21.75" customHeight="1">
      <c r="A167" s="34"/>
      <c r="B167" s="35"/>
      <c r="C167" s="203" t="s">
        <v>200</v>
      </c>
      <c r="D167" s="203" t="s">
        <v>136</v>
      </c>
      <c r="E167" s="204" t="s">
        <v>466</v>
      </c>
      <c r="F167" s="205" t="s">
        <v>467</v>
      </c>
      <c r="G167" s="206" t="s">
        <v>210</v>
      </c>
      <c r="H167" s="207">
        <v>30</v>
      </c>
      <c r="I167" s="208"/>
      <c r="J167" s="209">
        <f>ROUND(I167*H167,2)</f>
        <v>0</v>
      </c>
      <c r="K167" s="205" t="s">
        <v>140</v>
      </c>
      <c r="L167" s="39"/>
      <c r="M167" s="210" t="s">
        <v>1</v>
      </c>
      <c r="N167" s="211" t="s">
        <v>41</v>
      </c>
      <c r="O167" s="71"/>
      <c r="P167" s="212">
        <f>O167*H167</f>
        <v>0</v>
      </c>
      <c r="Q167" s="212">
        <v>0</v>
      </c>
      <c r="R167" s="212">
        <f>Q167*H167</f>
        <v>0</v>
      </c>
      <c r="S167" s="212">
        <v>0</v>
      </c>
      <c r="T167" s="213">
        <f>S167*H167</f>
        <v>0</v>
      </c>
      <c r="U167" s="34"/>
      <c r="V167" s="34"/>
      <c r="W167" s="34"/>
      <c r="X167" s="34"/>
      <c r="Y167" s="34"/>
      <c r="Z167" s="34"/>
      <c r="AA167" s="34"/>
      <c r="AB167" s="34"/>
      <c r="AC167" s="34"/>
      <c r="AD167" s="34"/>
      <c r="AE167" s="34"/>
      <c r="AR167" s="214" t="s">
        <v>225</v>
      </c>
      <c r="AT167" s="214" t="s">
        <v>136</v>
      </c>
      <c r="AU167" s="214" t="s">
        <v>84</v>
      </c>
      <c r="AY167" s="17" t="s">
        <v>134</v>
      </c>
      <c r="BE167" s="215">
        <f>IF(N167="základní",J167,0)</f>
        <v>0</v>
      </c>
      <c r="BF167" s="215">
        <f>IF(N167="snížená",J167,0)</f>
        <v>0</v>
      </c>
      <c r="BG167" s="215">
        <f>IF(N167="zákl. přenesená",J167,0)</f>
        <v>0</v>
      </c>
      <c r="BH167" s="215">
        <f>IF(N167="sníž. přenesená",J167,0)</f>
        <v>0</v>
      </c>
      <c r="BI167" s="215">
        <f>IF(N167="nulová",J167,0)</f>
        <v>0</v>
      </c>
      <c r="BJ167" s="17" t="s">
        <v>84</v>
      </c>
      <c r="BK167" s="215">
        <f>ROUND(I167*H167,2)</f>
        <v>0</v>
      </c>
      <c r="BL167" s="17" t="s">
        <v>225</v>
      </c>
      <c r="BM167" s="214" t="s">
        <v>468</v>
      </c>
    </row>
    <row r="168" spans="1:65" s="2" customFormat="1" ht="19.5">
      <c r="A168" s="34"/>
      <c r="B168" s="35"/>
      <c r="C168" s="36"/>
      <c r="D168" s="216" t="s">
        <v>143</v>
      </c>
      <c r="E168" s="36"/>
      <c r="F168" s="217" t="s">
        <v>467</v>
      </c>
      <c r="G168" s="36"/>
      <c r="H168" s="36"/>
      <c r="I168" s="115"/>
      <c r="J168" s="36"/>
      <c r="K168" s="36"/>
      <c r="L168" s="39"/>
      <c r="M168" s="218"/>
      <c r="N168" s="219"/>
      <c r="O168" s="71"/>
      <c r="P168" s="71"/>
      <c r="Q168" s="71"/>
      <c r="R168" s="71"/>
      <c r="S168" s="71"/>
      <c r="T168" s="72"/>
      <c r="U168" s="34"/>
      <c r="V168" s="34"/>
      <c r="W168" s="34"/>
      <c r="X168" s="34"/>
      <c r="Y168" s="34"/>
      <c r="Z168" s="34"/>
      <c r="AA168" s="34"/>
      <c r="AB168" s="34"/>
      <c r="AC168" s="34"/>
      <c r="AD168" s="34"/>
      <c r="AE168" s="34"/>
      <c r="AT168" s="17" t="s">
        <v>143</v>
      </c>
      <c r="AU168" s="17" t="s">
        <v>84</v>
      </c>
    </row>
    <row r="169" spans="1:65" s="13" customFormat="1" ht="11.25">
      <c r="B169" s="221"/>
      <c r="C169" s="222"/>
      <c r="D169" s="216" t="s">
        <v>146</v>
      </c>
      <c r="E169" s="223" t="s">
        <v>1</v>
      </c>
      <c r="F169" s="224" t="s">
        <v>469</v>
      </c>
      <c r="G169" s="222"/>
      <c r="H169" s="223" t="s">
        <v>1</v>
      </c>
      <c r="I169" s="225"/>
      <c r="J169" s="222"/>
      <c r="K169" s="222"/>
      <c r="L169" s="226"/>
      <c r="M169" s="227"/>
      <c r="N169" s="228"/>
      <c r="O169" s="228"/>
      <c r="P169" s="228"/>
      <c r="Q169" s="228"/>
      <c r="R169" s="228"/>
      <c r="S169" s="228"/>
      <c r="T169" s="229"/>
      <c r="AT169" s="230" t="s">
        <v>146</v>
      </c>
      <c r="AU169" s="230" t="s">
        <v>84</v>
      </c>
      <c r="AV169" s="13" t="s">
        <v>84</v>
      </c>
      <c r="AW169" s="13" t="s">
        <v>33</v>
      </c>
      <c r="AX169" s="13" t="s">
        <v>76</v>
      </c>
      <c r="AY169" s="230" t="s">
        <v>134</v>
      </c>
    </row>
    <row r="170" spans="1:65" s="14" customFormat="1" ht="11.25">
      <c r="B170" s="231"/>
      <c r="C170" s="232"/>
      <c r="D170" s="216" t="s">
        <v>146</v>
      </c>
      <c r="E170" s="233" t="s">
        <v>1</v>
      </c>
      <c r="F170" s="234" t="s">
        <v>304</v>
      </c>
      <c r="G170" s="232"/>
      <c r="H170" s="235">
        <v>30</v>
      </c>
      <c r="I170" s="236"/>
      <c r="J170" s="232"/>
      <c r="K170" s="232"/>
      <c r="L170" s="237"/>
      <c r="M170" s="238"/>
      <c r="N170" s="239"/>
      <c r="O170" s="239"/>
      <c r="P170" s="239"/>
      <c r="Q170" s="239"/>
      <c r="R170" s="239"/>
      <c r="S170" s="239"/>
      <c r="T170" s="240"/>
      <c r="AT170" s="241" t="s">
        <v>146</v>
      </c>
      <c r="AU170" s="241" t="s">
        <v>84</v>
      </c>
      <c r="AV170" s="14" t="s">
        <v>86</v>
      </c>
      <c r="AW170" s="14" t="s">
        <v>33</v>
      </c>
      <c r="AX170" s="14" t="s">
        <v>76</v>
      </c>
      <c r="AY170" s="241" t="s">
        <v>134</v>
      </c>
    </row>
    <row r="171" spans="1:65" s="15" customFormat="1" ht="11.25">
      <c r="B171" s="242"/>
      <c r="C171" s="243"/>
      <c r="D171" s="216" t="s">
        <v>146</v>
      </c>
      <c r="E171" s="244" t="s">
        <v>1</v>
      </c>
      <c r="F171" s="245" t="s">
        <v>149</v>
      </c>
      <c r="G171" s="243"/>
      <c r="H171" s="246">
        <v>30</v>
      </c>
      <c r="I171" s="247"/>
      <c r="J171" s="243"/>
      <c r="K171" s="243"/>
      <c r="L171" s="248"/>
      <c r="M171" s="249"/>
      <c r="N171" s="250"/>
      <c r="O171" s="250"/>
      <c r="P171" s="250"/>
      <c r="Q171" s="250"/>
      <c r="R171" s="250"/>
      <c r="S171" s="250"/>
      <c r="T171" s="251"/>
      <c r="AT171" s="252" t="s">
        <v>146</v>
      </c>
      <c r="AU171" s="252" t="s">
        <v>84</v>
      </c>
      <c r="AV171" s="15" t="s">
        <v>141</v>
      </c>
      <c r="AW171" s="15" t="s">
        <v>33</v>
      </c>
      <c r="AX171" s="15" t="s">
        <v>84</v>
      </c>
      <c r="AY171" s="252" t="s">
        <v>134</v>
      </c>
    </row>
    <row r="172" spans="1:65" s="2" customFormat="1" ht="21.75" customHeight="1">
      <c r="A172" s="34"/>
      <c r="B172" s="35"/>
      <c r="C172" s="253" t="s">
        <v>207</v>
      </c>
      <c r="D172" s="253" t="s">
        <v>250</v>
      </c>
      <c r="E172" s="254" t="s">
        <v>470</v>
      </c>
      <c r="F172" s="255" t="s">
        <v>471</v>
      </c>
      <c r="G172" s="256" t="s">
        <v>210</v>
      </c>
      <c r="H172" s="257">
        <v>30</v>
      </c>
      <c r="I172" s="258"/>
      <c r="J172" s="259">
        <f>ROUND(I172*H172,2)</f>
        <v>0</v>
      </c>
      <c r="K172" s="255" t="s">
        <v>140</v>
      </c>
      <c r="L172" s="260"/>
      <c r="M172" s="261" t="s">
        <v>1</v>
      </c>
      <c r="N172" s="262" t="s">
        <v>41</v>
      </c>
      <c r="O172" s="71"/>
      <c r="P172" s="212">
        <f>O172*H172</f>
        <v>0</v>
      </c>
      <c r="Q172" s="212">
        <v>0</v>
      </c>
      <c r="R172" s="212">
        <f>Q172*H172</f>
        <v>0</v>
      </c>
      <c r="S172" s="212">
        <v>0</v>
      </c>
      <c r="T172" s="213">
        <f>S172*H172</f>
        <v>0</v>
      </c>
      <c r="U172" s="34"/>
      <c r="V172" s="34"/>
      <c r="W172" s="34"/>
      <c r="X172" s="34"/>
      <c r="Y172" s="34"/>
      <c r="Z172" s="34"/>
      <c r="AA172" s="34"/>
      <c r="AB172" s="34"/>
      <c r="AC172" s="34"/>
      <c r="AD172" s="34"/>
      <c r="AE172" s="34"/>
      <c r="AR172" s="214" t="s">
        <v>253</v>
      </c>
      <c r="AT172" s="214" t="s">
        <v>250</v>
      </c>
      <c r="AU172" s="214" t="s">
        <v>84</v>
      </c>
      <c r="AY172" s="17" t="s">
        <v>134</v>
      </c>
      <c r="BE172" s="215">
        <f>IF(N172="základní",J172,0)</f>
        <v>0</v>
      </c>
      <c r="BF172" s="215">
        <f>IF(N172="snížená",J172,0)</f>
        <v>0</v>
      </c>
      <c r="BG172" s="215">
        <f>IF(N172="zákl. přenesená",J172,0)</f>
        <v>0</v>
      </c>
      <c r="BH172" s="215">
        <f>IF(N172="sníž. přenesená",J172,0)</f>
        <v>0</v>
      </c>
      <c r="BI172" s="215">
        <f>IF(N172="nulová",J172,0)</f>
        <v>0</v>
      </c>
      <c r="BJ172" s="17" t="s">
        <v>84</v>
      </c>
      <c r="BK172" s="215">
        <f>ROUND(I172*H172,2)</f>
        <v>0</v>
      </c>
      <c r="BL172" s="17" t="s">
        <v>225</v>
      </c>
      <c r="BM172" s="214" t="s">
        <v>472</v>
      </c>
    </row>
    <row r="173" spans="1:65" s="2" customFormat="1" ht="19.5">
      <c r="A173" s="34"/>
      <c r="B173" s="35"/>
      <c r="C173" s="36"/>
      <c r="D173" s="216" t="s">
        <v>143</v>
      </c>
      <c r="E173" s="36"/>
      <c r="F173" s="217" t="s">
        <v>471</v>
      </c>
      <c r="G173" s="36"/>
      <c r="H173" s="36"/>
      <c r="I173" s="115"/>
      <c r="J173" s="36"/>
      <c r="K173" s="36"/>
      <c r="L173" s="39"/>
      <c r="M173" s="218"/>
      <c r="N173" s="219"/>
      <c r="O173" s="71"/>
      <c r="P173" s="71"/>
      <c r="Q173" s="71"/>
      <c r="R173" s="71"/>
      <c r="S173" s="71"/>
      <c r="T173" s="72"/>
      <c r="U173" s="34"/>
      <c r="V173" s="34"/>
      <c r="W173" s="34"/>
      <c r="X173" s="34"/>
      <c r="Y173" s="34"/>
      <c r="Z173" s="34"/>
      <c r="AA173" s="34"/>
      <c r="AB173" s="34"/>
      <c r="AC173" s="34"/>
      <c r="AD173" s="34"/>
      <c r="AE173" s="34"/>
      <c r="AT173" s="17" t="s">
        <v>143</v>
      </c>
      <c r="AU173" s="17" t="s">
        <v>84</v>
      </c>
    </row>
    <row r="174" spans="1:65" s="2" customFormat="1" ht="21.75" customHeight="1">
      <c r="A174" s="34"/>
      <c r="B174" s="35"/>
      <c r="C174" s="203" t="s">
        <v>214</v>
      </c>
      <c r="D174" s="203" t="s">
        <v>136</v>
      </c>
      <c r="E174" s="204" t="s">
        <v>473</v>
      </c>
      <c r="F174" s="205" t="s">
        <v>474</v>
      </c>
      <c r="G174" s="206" t="s">
        <v>210</v>
      </c>
      <c r="H174" s="207">
        <v>160</v>
      </c>
      <c r="I174" s="208"/>
      <c r="J174" s="209">
        <f>ROUND(I174*H174,2)</f>
        <v>0</v>
      </c>
      <c r="K174" s="205" t="s">
        <v>140</v>
      </c>
      <c r="L174" s="39"/>
      <c r="M174" s="210" t="s">
        <v>1</v>
      </c>
      <c r="N174" s="211" t="s">
        <v>41</v>
      </c>
      <c r="O174" s="71"/>
      <c r="P174" s="212">
        <f>O174*H174</f>
        <v>0</v>
      </c>
      <c r="Q174" s="212">
        <v>0</v>
      </c>
      <c r="R174" s="212">
        <f>Q174*H174</f>
        <v>0</v>
      </c>
      <c r="S174" s="212">
        <v>0</v>
      </c>
      <c r="T174" s="213">
        <f>S174*H174</f>
        <v>0</v>
      </c>
      <c r="U174" s="34"/>
      <c r="V174" s="34"/>
      <c r="W174" s="34"/>
      <c r="X174" s="34"/>
      <c r="Y174" s="34"/>
      <c r="Z174" s="34"/>
      <c r="AA174" s="34"/>
      <c r="AB174" s="34"/>
      <c r="AC174" s="34"/>
      <c r="AD174" s="34"/>
      <c r="AE174" s="34"/>
      <c r="AR174" s="214" t="s">
        <v>225</v>
      </c>
      <c r="AT174" s="214" t="s">
        <v>136</v>
      </c>
      <c r="AU174" s="214" t="s">
        <v>84</v>
      </c>
      <c r="AY174" s="17" t="s">
        <v>134</v>
      </c>
      <c r="BE174" s="215">
        <f>IF(N174="základní",J174,0)</f>
        <v>0</v>
      </c>
      <c r="BF174" s="215">
        <f>IF(N174="snížená",J174,0)</f>
        <v>0</v>
      </c>
      <c r="BG174" s="215">
        <f>IF(N174="zákl. přenesená",J174,0)</f>
        <v>0</v>
      </c>
      <c r="BH174" s="215">
        <f>IF(N174="sníž. přenesená",J174,0)</f>
        <v>0</v>
      </c>
      <c r="BI174" s="215">
        <f>IF(N174="nulová",J174,0)</f>
        <v>0</v>
      </c>
      <c r="BJ174" s="17" t="s">
        <v>84</v>
      </c>
      <c r="BK174" s="215">
        <f>ROUND(I174*H174,2)</f>
        <v>0</v>
      </c>
      <c r="BL174" s="17" t="s">
        <v>225</v>
      </c>
      <c r="BM174" s="214" t="s">
        <v>475</v>
      </c>
    </row>
    <row r="175" spans="1:65" s="2" customFormat="1" ht="19.5">
      <c r="A175" s="34"/>
      <c r="B175" s="35"/>
      <c r="C175" s="36"/>
      <c r="D175" s="216" t="s">
        <v>143</v>
      </c>
      <c r="E175" s="36"/>
      <c r="F175" s="217" t="s">
        <v>474</v>
      </c>
      <c r="G175" s="36"/>
      <c r="H175" s="36"/>
      <c r="I175" s="115"/>
      <c r="J175" s="36"/>
      <c r="K175" s="36"/>
      <c r="L175" s="39"/>
      <c r="M175" s="218"/>
      <c r="N175" s="219"/>
      <c r="O175" s="71"/>
      <c r="P175" s="71"/>
      <c r="Q175" s="71"/>
      <c r="R175" s="71"/>
      <c r="S175" s="71"/>
      <c r="T175" s="72"/>
      <c r="U175" s="34"/>
      <c r="V175" s="34"/>
      <c r="W175" s="34"/>
      <c r="X175" s="34"/>
      <c r="Y175" s="34"/>
      <c r="Z175" s="34"/>
      <c r="AA175" s="34"/>
      <c r="AB175" s="34"/>
      <c r="AC175" s="34"/>
      <c r="AD175" s="34"/>
      <c r="AE175" s="34"/>
      <c r="AT175" s="17" t="s">
        <v>143</v>
      </c>
      <c r="AU175" s="17" t="s">
        <v>84</v>
      </c>
    </row>
    <row r="176" spans="1:65" s="13" customFormat="1" ht="11.25">
      <c r="B176" s="221"/>
      <c r="C176" s="222"/>
      <c r="D176" s="216" t="s">
        <v>146</v>
      </c>
      <c r="E176" s="223" t="s">
        <v>1</v>
      </c>
      <c r="F176" s="224" t="s">
        <v>476</v>
      </c>
      <c r="G176" s="222"/>
      <c r="H176" s="223" t="s">
        <v>1</v>
      </c>
      <c r="I176" s="225"/>
      <c r="J176" s="222"/>
      <c r="K176" s="222"/>
      <c r="L176" s="226"/>
      <c r="M176" s="227"/>
      <c r="N176" s="228"/>
      <c r="O176" s="228"/>
      <c r="P176" s="228"/>
      <c r="Q176" s="228"/>
      <c r="R176" s="228"/>
      <c r="S176" s="228"/>
      <c r="T176" s="229"/>
      <c r="AT176" s="230" t="s">
        <v>146</v>
      </c>
      <c r="AU176" s="230" t="s">
        <v>84</v>
      </c>
      <c r="AV176" s="13" t="s">
        <v>84</v>
      </c>
      <c r="AW176" s="13" t="s">
        <v>33</v>
      </c>
      <c r="AX176" s="13" t="s">
        <v>76</v>
      </c>
      <c r="AY176" s="230" t="s">
        <v>134</v>
      </c>
    </row>
    <row r="177" spans="1:65" s="14" customFormat="1" ht="11.25">
      <c r="B177" s="231"/>
      <c r="C177" s="232"/>
      <c r="D177" s="216" t="s">
        <v>146</v>
      </c>
      <c r="E177" s="233" t="s">
        <v>1</v>
      </c>
      <c r="F177" s="234" t="s">
        <v>477</v>
      </c>
      <c r="G177" s="232"/>
      <c r="H177" s="235">
        <v>160</v>
      </c>
      <c r="I177" s="236"/>
      <c r="J177" s="232"/>
      <c r="K177" s="232"/>
      <c r="L177" s="237"/>
      <c r="M177" s="238"/>
      <c r="N177" s="239"/>
      <c r="O177" s="239"/>
      <c r="P177" s="239"/>
      <c r="Q177" s="239"/>
      <c r="R177" s="239"/>
      <c r="S177" s="239"/>
      <c r="T177" s="240"/>
      <c r="AT177" s="241" t="s">
        <v>146</v>
      </c>
      <c r="AU177" s="241" t="s">
        <v>84</v>
      </c>
      <c r="AV177" s="14" t="s">
        <v>86</v>
      </c>
      <c r="AW177" s="14" t="s">
        <v>33</v>
      </c>
      <c r="AX177" s="14" t="s">
        <v>76</v>
      </c>
      <c r="AY177" s="241" t="s">
        <v>134</v>
      </c>
    </row>
    <row r="178" spans="1:65" s="15" customFormat="1" ht="11.25">
      <c r="B178" s="242"/>
      <c r="C178" s="243"/>
      <c r="D178" s="216" t="s">
        <v>146</v>
      </c>
      <c r="E178" s="244" t="s">
        <v>1</v>
      </c>
      <c r="F178" s="245" t="s">
        <v>149</v>
      </c>
      <c r="G178" s="243"/>
      <c r="H178" s="246">
        <v>160</v>
      </c>
      <c r="I178" s="247"/>
      <c r="J178" s="243"/>
      <c r="K178" s="243"/>
      <c r="L178" s="248"/>
      <c r="M178" s="249"/>
      <c r="N178" s="250"/>
      <c r="O178" s="250"/>
      <c r="P178" s="250"/>
      <c r="Q178" s="250"/>
      <c r="R178" s="250"/>
      <c r="S178" s="250"/>
      <c r="T178" s="251"/>
      <c r="AT178" s="252" t="s">
        <v>146</v>
      </c>
      <c r="AU178" s="252" t="s">
        <v>84</v>
      </c>
      <c r="AV178" s="15" t="s">
        <v>141</v>
      </c>
      <c r="AW178" s="15" t="s">
        <v>33</v>
      </c>
      <c r="AX178" s="15" t="s">
        <v>84</v>
      </c>
      <c r="AY178" s="252" t="s">
        <v>134</v>
      </c>
    </row>
    <row r="179" spans="1:65" s="2" customFormat="1" ht="16.5" customHeight="1">
      <c r="A179" s="34"/>
      <c r="B179" s="35"/>
      <c r="C179" s="253" t="s">
        <v>218</v>
      </c>
      <c r="D179" s="253" t="s">
        <v>250</v>
      </c>
      <c r="E179" s="254" t="s">
        <v>478</v>
      </c>
      <c r="F179" s="255" t="s">
        <v>479</v>
      </c>
      <c r="G179" s="256" t="s">
        <v>210</v>
      </c>
      <c r="H179" s="257">
        <v>192</v>
      </c>
      <c r="I179" s="258"/>
      <c r="J179" s="259">
        <f>ROUND(I179*H179,2)</f>
        <v>0</v>
      </c>
      <c r="K179" s="255" t="s">
        <v>140</v>
      </c>
      <c r="L179" s="260"/>
      <c r="M179" s="261" t="s">
        <v>1</v>
      </c>
      <c r="N179" s="262" t="s">
        <v>41</v>
      </c>
      <c r="O179" s="71"/>
      <c r="P179" s="212">
        <f>O179*H179</f>
        <v>0</v>
      </c>
      <c r="Q179" s="212">
        <v>0</v>
      </c>
      <c r="R179" s="212">
        <f>Q179*H179</f>
        <v>0</v>
      </c>
      <c r="S179" s="212">
        <v>0</v>
      </c>
      <c r="T179" s="213">
        <f>S179*H179</f>
        <v>0</v>
      </c>
      <c r="U179" s="34"/>
      <c r="V179" s="34"/>
      <c r="W179" s="34"/>
      <c r="X179" s="34"/>
      <c r="Y179" s="34"/>
      <c r="Z179" s="34"/>
      <c r="AA179" s="34"/>
      <c r="AB179" s="34"/>
      <c r="AC179" s="34"/>
      <c r="AD179" s="34"/>
      <c r="AE179" s="34"/>
      <c r="AR179" s="214" t="s">
        <v>253</v>
      </c>
      <c r="AT179" s="214" t="s">
        <v>250</v>
      </c>
      <c r="AU179" s="214" t="s">
        <v>84</v>
      </c>
      <c r="AY179" s="17" t="s">
        <v>134</v>
      </c>
      <c r="BE179" s="215">
        <f>IF(N179="základní",J179,0)</f>
        <v>0</v>
      </c>
      <c r="BF179" s="215">
        <f>IF(N179="snížená",J179,0)</f>
        <v>0</v>
      </c>
      <c r="BG179" s="215">
        <f>IF(N179="zákl. přenesená",J179,0)</f>
        <v>0</v>
      </c>
      <c r="BH179" s="215">
        <f>IF(N179="sníž. přenesená",J179,0)</f>
        <v>0</v>
      </c>
      <c r="BI179" s="215">
        <f>IF(N179="nulová",J179,0)</f>
        <v>0</v>
      </c>
      <c r="BJ179" s="17" t="s">
        <v>84</v>
      </c>
      <c r="BK179" s="215">
        <f>ROUND(I179*H179,2)</f>
        <v>0</v>
      </c>
      <c r="BL179" s="17" t="s">
        <v>225</v>
      </c>
      <c r="BM179" s="214" t="s">
        <v>480</v>
      </c>
    </row>
    <row r="180" spans="1:65" s="2" customFormat="1" ht="11.25">
      <c r="A180" s="34"/>
      <c r="B180" s="35"/>
      <c r="C180" s="36"/>
      <c r="D180" s="216" t="s">
        <v>143</v>
      </c>
      <c r="E180" s="36"/>
      <c r="F180" s="217" t="s">
        <v>479</v>
      </c>
      <c r="G180" s="36"/>
      <c r="H180" s="36"/>
      <c r="I180" s="115"/>
      <c r="J180" s="36"/>
      <c r="K180" s="36"/>
      <c r="L180" s="39"/>
      <c r="M180" s="218"/>
      <c r="N180" s="219"/>
      <c r="O180" s="71"/>
      <c r="P180" s="71"/>
      <c r="Q180" s="71"/>
      <c r="R180" s="71"/>
      <c r="S180" s="71"/>
      <c r="T180" s="72"/>
      <c r="U180" s="34"/>
      <c r="V180" s="34"/>
      <c r="W180" s="34"/>
      <c r="X180" s="34"/>
      <c r="Y180" s="34"/>
      <c r="Z180" s="34"/>
      <c r="AA180" s="34"/>
      <c r="AB180" s="34"/>
      <c r="AC180" s="34"/>
      <c r="AD180" s="34"/>
      <c r="AE180" s="34"/>
      <c r="AT180" s="17" t="s">
        <v>143</v>
      </c>
      <c r="AU180" s="17" t="s">
        <v>84</v>
      </c>
    </row>
    <row r="181" spans="1:65" s="14" customFormat="1" ht="11.25">
      <c r="B181" s="231"/>
      <c r="C181" s="232"/>
      <c r="D181" s="216" t="s">
        <v>146</v>
      </c>
      <c r="E181" s="233" t="s">
        <v>1</v>
      </c>
      <c r="F181" s="234" t="s">
        <v>481</v>
      </c>
      <c r="G181" s="232"/>
      <c r="H181" s="235">
        <v>192</v>
      </c>
      <c r="I181" s="236"/>
      <c r="J181" s="232"/>
      <c r="K181" s="232"/>
      <c r="L181" s="237"/>
      <c r="M181" s="238"/>
      <c r="N181" s="239"/>
      <c r="O181" s="239"/>
      <c r="P181" s="239"/>
      <c r="Q181" s="239"/>
      <c r="R181" s="239"/>
      <c r="S181" s="239"/>
      <c r="T181" s="240"/>
      <c r="AT181" s="241" t="s">
        <v>146</v>
      </c>
      <c r="AU181" s="241" t="s">
        <v>84</v>
      </c>
      <c r="AV181" s="14" t="s">
        <v>86</v>
      </c>
      <c r="AW181" s="14" t="s">
        <v>33</v>
      </c>
      <c r="AX181" s="14" t="s">
        <v>76</v>
      </c>
      <c r="AY181" s="241" t="s">
        <v>134</v>
      </c>
    </row>
    <row r="182" spans="1:65" s="15" customFormat="1" ht="11.25">
      <c r="B182" s="242"/>
      <c r="C182" s="243"/>
      <c r="D182" s="216" t="s">
        <v>146</v>
      </c>
      <c r="E182" s="244" t="s">
        <v>1</v>
      </c>
      <c r="F182" s="245" t="s">
        <v>149</v>
      </c>
      <c r="G182" s="243"/>
      <c r="H182" s="246">
        <v>192</v>
      </c>
      <c r="I182" s="247"/>
      <c r="J182" s="243"/>
      <c r="K182" s="243"/>
      <c r="L182" s="248"/>
      <c r="M182" s="249"/>
      <c r="N182" s="250"/>
      <c r="O182" s="250"/>
      <c r="P182" s="250"/>
      <c r="Q182" s="250"/>
      <c r="R182" s="250"/>
      <c r="S182" s="250"/>
      <c r="T182" s="251"/>
      <c r="AT182" s="252" t="s">
        <v>146</v>
      </c>
      <c r="AU182" s="252" t="s">
        <v>84</v>
      </c>
      <c r="AV182" s="15" t="s">
        <v>141</v>
      </c>
      <c r="AW182" s="15" t="s">
        <v>33</v>
      </c>
      <c r="AX182" s="15" t="s">
        <v>84</v>
      </c>
      <c r="AY182" s="252" t="s">
        <v>134</v>
      </c>
    </row>
    <row r="183" spans="1:65" s="2" customFormat="1" ht="16.5" customHeight="1">
      <c r="A183" s="34"/>
      <c r="B183" s="35"/>
      <c r="C183" s="203" t="s">
        <v>8</v>
      </c>
      <c r="D183" s="203" t="s">
        <v>136</v>
      </c>
      <c r="E183" s="204" t="s">
        <v>482</v>
      </c>
      <c r="F183" s="205" t="s">
        <v>483</v>
      </c>
      <c r="G183" s="206" t="s">
        <v>210</v>
      </c>
      <c r="H183" s="207">
        <v>98</v>
      </c>
      <c r="I183" s="208"/>
      <c r="J183" s="209">
        <f>ROUND(I183*H183,2)</f>
        <v>0</v>
      </c>
      <c r="K183" s="205" t="s">
        <v>140</v>
      </c>
      <c r="L183" s="39"/>
      <c r="M183" s="210" t="s">
        <v>1</v>
      </c>
      <c r="N183" s="211" t="s">
        <v>41</v>
      </c>
      <c r="O183" s="71"/>
      <c r="P183" s="212">
        <f>O183*H183</f>
        <v>0</v>
      </c>
      <c r="Q183" s="212">
        <v>0</v>
      </c>
      <c r="R183" s="212">
        <f>Q183*H183</f>
        <v>0</v>
      </c>
      <c r="S183" s="212">
        <v>0</v>
      </c>
      <c r="T183" s="213">
        <f>S183*H183</f>
        <v>0</v>
      </c>
      <c r="U183" s="34"/>
      <c r="V183" s="34"/>
      <c r="W183" s="34"/>
      <c r="X183" s="34"/>
      <c r="Y183" s="34"/>
      <c r="Z183" s="34"/>
      <c r="AA183" s="34"/>
      <c r="AB183" s="34"/>
      <c r="AC183" s="34"/>
      <c r="AD183" s="34"/>
      <c r="AE183" s="34"/>
      <c r="AR183" s="214" t="s">
        <v>225</v>
      </c>
      <c r="AT183" s="214" t="s">
        <v>136</v>
      </c>
      <c r="AU183" s="214" t="s">
        <v>84</v>
      </c>
      <c r="AY183" s="17" t="s">
        <v>134</v>
      </c>
      <c r="BE183" s="215">
        <f>IF(N183="základní",J183,0)</f>
        <v>0</v>
      </c>
      <c r="BF183" s="215">
        <f>IF(N183="snížená",J183,0)</f>
        <v>0</v>
      </c>
      <c r="BG183" s="215">
        <f>IF(N183="zákl. přenesená",J183,0)</f>
        <v>0</v>
      </c>
      <c r="BH183" s="215">
        <f>IF(N183="sníž. přenesená",J183,0)</f>
        <v>0</v>
      </c>
      <c r="BI183" s="215">
        <f>IF(N183="nulová",J183,0)</f>
        <v>0</v>
      </c>
      <c r="BJ183" s="17" t="s">
        <v>84</v>
      </c>
      <c r="BK183" s="215">
        <f>ROUND(I183*H183,2)</f>
        <v>0</v>
      </c>
      <c r="BL183" s="17" t="s">
        <v>225</v>
      </c>
      <c r="BM183" s="214" t="s">
        <v>484</v>
      </c>
    </row>
    <row r="184" spans="1:65" s="2" customFormat="1" ht="11.25">
      <c r="A184" s="34"/>
      <c r="B184" s="35"/>
      <c r="C184" s="36"/>
      <c r="D184" s="216" t="s">
        <v>143</v>
      </c>
      <c r="E184" s="36"/>
      <c r="F184" s="217" t="s">
        <v>483</v>
      </c>
      <c r="G184" s="36"/>
      <c r="H184" s="36"/>
      <c r="I184" s="115"/>
      <c r="J184" s="36"/>
      <c r="K184" s="36"/>
      <c r="L184" s="39"/>
      <c r="M184" s="218"/>
      <c r="N184" s="219"/>
      <c r="O184" s="71"/>
      <c r="P184" s="71"/>
      <c r="Q184" s="71"/>
      <c r="R184" s="71"/>
      <c r="S184" s="71"/>
      <c r="T184" s="72"/>
      <c r="U184" s="34"/>
      <c r="V184" s="34"/>
      <c r="W184" s="34"/>
      <c r="X184" s="34"/>
      <c r="Y184" s="34"/>
      <c r="Z184" s="34"/>
      <c r="AA184" s="34"/>
      <c r="AB184" s="34"/>
      <c r="AC184" s="34"/>
      <c r="AD184" s="34"/>
      <c r="AE184" s="34"/>
      <c r="AT184" s="17" t="s">
        <v>143</v>
      </c>
      <c r="AU184" s="17" t="s">
        <v>84</v>
      </c>
    </row>
    <row r="185" spans="1:65" s="13" customFormat="1" ht="11.25">
      <c r="B185" s="221"/>
      <c r="C185" s="222"/>
      <c r="D185" s="216" t="s">
        <v>146</v>
      </c>
      <c r="E185" s="223" t="s">
        <v>1</v>
      </c>
      <c r="F185" s="224" t="s">
        <v>485</v>
      </c>
      <c r="G185" s="222"/>
      <c r="H185" s="223" t="s">
        <v>1</v>
      </c>
      <c r="I185" s="225"/>
      <c r="J185" s="222"/>
      <c r="K185" s="222"/>
      <c r="L185" s="226"/>
      <c r="M185" s="227"/>
      <c r="N185" s="228"/>
      <c r="O185" s="228"/>
      <c r="P185" s="228"/>
      <c r="Q185" s="228"/>
      <c r="R185" s="228"/>
      <c r="S185" s="228"/>
      <c r="T185" s="229"/>
      <c r="AT185" s="230" t="s">
        <v>146</v>
      </c>
      <c r="AU185" s="230" t="s">
        <v>84</v>
      </c>
      <c r="AV185" s="13" t="s">
        <v>84</v>
      </c>
      <c r="AW185" s="13" t="s">
        <v>33</v>
      </c>
      <c r="AX185" s="13" t="s">
        <v>76</v>
      </c>
      <c r="AY185" s="230" t="s">
        <v>134</v>
      </c>
    </row>
    <row r="186" spans="1:65" s="14" customFormat="1" ht="11.25">
      <c r="B186" s="231"/>
      <c r="C186" s="232"/>
      <c r="D186" s="216" t="s">
        <v>146</v>
      </c>
      <c r="E186" s="233" t="s">
        <v>1</v>
      </c>
      <c r="F186" s="234" t="s">
        <v>486</v>
      </c>
      <c r="G186" s="232"/>
      <c r="H186" s="235">
        <v>98</v>
      </c>
      <c r="I186" s="236"/>
      <c r="J186" s="232"/>
      <c r="K186" s="232"/>
      <c r="L186" s="237"/>
      <c r="M186" s="238"/>
      <c r="N186" s="239"/>
      <c r="O186" s="239"/>
      <c r="P186" s="239"/>
      <c r="Q186" s="239"/>
      <c r="R186" s="239"/>
      <c r="S186" s="239"/>
      <c r="T186" s="240"/>
      <c r="AT186" s="241" t="s">
        <v>146</v>
      </c>
      <c r="AU186" s="241" t="s">
        <v>84</v>
      </c>
      <c r="AV186" s="14" t="s">
        <v>86</v>
      </c>
      <c r="AW186" s="14" t="s">
        <v>33</v>
      </c>
      <c r="AX186" s="14" t="s">
        <v>76</v>
      </c>
      <c r="AY186" s="241" t="s">
        <v>134</v>
      </c>
    </row>
    <row r="187" spans="1:65" s="15" customFormat="1" ht="11.25">
      <c r="B187" s="242"/>
      <c r="C187" s="243"/>
      <c r="D187" s="216" t="s">
        <v>146</v>
      </c>
      <c r="E187" s="244" t="s">
        <v>1</v>
      </c>
      <c r="F187" s="245" t="s">
        <v>149</v>
      </c>
      <c r="G187" s="243"/>
      <c r="H187" s="246">
        <v>98</v>
      </c>
      <c r="I187" s="247"/>
      <c r="J187" s="243"/>
      <c r="K187" s="243"/>
      <c r="L187" s="248"/>
      <c r="M187" s="249"/>
      <c r="N187" s="250"/>
      <c r="O187" s="250"/>
      <c r="P187" s="250"/>
      <c r="Q187" s="250"/>
      <c r="R187" s="250"/>
      <c r="S187" s="250"/>
      <c r="T187" s="251"/>
      <c r="AT187" s="252" t="s">
        <v>146</v>
      </c>
      <c r="AU187" s="252" t="s">
        <v>84</v>
      </c>
      <c r="AV187" s="15" t="s">
        <v>141</v>
      </c>
      <c r="AW187" s="15" t="s">
        <v>33</v>
      </c>
      <c r="AX187" s="15" t="s">
        <v>84</v>
      </c>
      <c r="AY187" s="252" t="s">
        <v>134</v>
      </c>
    </row>
    <row r="188" spans="1:65" s="2" customFormat="1" ht="16.5" customHeight="1">
      <c r="A188" s="34"/>
      <c r="B188" s="35"/>
      <c r="C188" s="253" t="s">
        <v>225</v>
      </c>
      <c r="D188" s="253" t="s">
        <v>250</v>
      </c>
      <c r="E188" s="254" t="s">
        <v>487</v>
      </c>
      <c r="F188" s="255" t="s">
        <v>488</v>
      </c>
      <c r="G188" s="256" t="s">
        <v>210</v>
      </c>
      <c r="H188" s="257">
        <v>117.6</v>
      </c>
      <c r="I188" s="258"/>
      <c r="J188" s="259">
        <f>ROUND(I188*H188,2)</f>
        <v>0</v>
      </c>
      <c r="K188" s="255" t="s">
        <v>140</v>
      </c>
      <c r="L188" s="260"/>
      <c r="M188" s="261" t="s">
        <v>1</v>
      </c>
      <c r="N188" s="262" t="s">
        <v>41</v>
      </c>
      <c r="O188" s="71"/>
      <c r="P188" s="212">
        <f>O188*H188</f>
        <v>0</v>
      </c>
      <c r="Q188" s="212">
        <v>0</v>
      </c>
      <c r="R188" s="212">
        <f>Q188*H188</f>
        <v>0</v>
      </c>
      <c r="S188" s="212">
        <v>0</v>
      </c>
      <c r="T188" s="213">
        <f>S188*H188</f>
        <v>0</v>
      </c>
      <c r="U188" s="34"/>
      <c r="V188" s="34"/>
      <c r="W188" s="34"/>
      <c r="X188" s="34"/>
      <c r="Y188" s="34"/>
      <c r="Z188" s="34"/>
      <c r="AA188" s="34"/>
      <c r="AB188" s="34"/>
      <c r="AC188" s="34"/>
      <c r="AD188" s="34"/>
      <c r="AE188" s="34"/>
      <c r="AR188" s="214" t="s">
        <v>253</v>
      </c>
      <c r="AT188" s="214" t="s">
        <v>250</v>
      </c>
      <c r="AU188" s="214" t="s">
        <v>84</v>
      </c>
      <c r="AY188" s="17" t="s">
        <v>134</v>
      </c>
      <c r="BE188" s="215">
        <f>IF(N188="základní",J188,0)</f>
        <v>0</v>
      </c>
      <c r="BF188" s="215">
        <f>IF(N188="snížená",J188,0)</f>
        <v>0</v>
      </c>
      <c r="BG188" s="215">
        <f>IF(N188="zákl. přenesená",J188,0)</f>
        <v>0</v>
      </c>
      <c r="BH188" s="215">
        <f>IF(N188="sníž. přenesená",J188,0)</f>
        <v>0</v>
      </c>
      <c r="BI188" s="215">
        <f>IF(N188="nulová",J188,0)</f>
        <v>0</v>
      </c>
      <c r="BJ188" s="17" t="s">
        <v>84</v>
      </c>
      <c r="BK188" s="215">
        <f>ROUND(I188*H188,2)</f>
        <v>0</v>
      </c>
      <c r="BL188" s="17" t="s">
        <v>225</v>
      </c>
      <c r="BM188" s="214" t="s">
        <v>489</v>
      </c>
    </row>
    <row r="189" spans="1:65" s="2" customFormat="1" ht="11.25">
      <c r="A189" s="34"/>
      <c r="B189" s="35"/>
      <c r="C189" s="36"/>
      <c r="D189" s="216" t="s">
        <v>143</v>
      </c>
      <c r="E189" s="36"/>
      <c r="F189" s="217" t="s">
        <v>488</v>
      </c>
      <c r="G189" s="36"/>
      <c r="H189" s="36"/>
      <c r="I189" s="115"/>
      <c r="J189" s="36"/>
      <c r="K189" s="36"/>
      <c r="L189" s="39"/>
      <c r="M189" s="218"/>
      <c r="N189" s="219"/>
      <c r="O189" s="71"/>
      <c r="P189" s="71"/>
      <c r="Q189" s="71"/>
      <c r="R189" s="71"/>
      <c r="S189" s="71"/>
      <c r="T189" s="72"/>
      <c r="U189" s="34"/>
      <c r="V189" s="34"/>
      <c r="W189" s="34"/>
      <c r="X189" s="34"/>
      <c r="Y189" s="34"/>
      <c r="Z189" s="34"/>
      <c r="AA189" s="34"/>
      <c r="AB189" s="34"/>
      <c r="AC189" s="34"/>
      <c r="AD189" s="34"/>
      <c r="AE189" s="34"/>
      <c r="AT189" s="17" t="s">
        <v>143</v>
      </c>
      <c r="AU189" s="17" t="s">
        <v>84</v>
      </c>
    </row>
    <row r="190" spans="1:65" s="14" customFormat="1" ht="11.25">
      <c r="B190" s="231"/>
      <c r="C190" s="232"/>
      <c r="D190" s="216" t="s">
        <v>146</v>
      </c>
      <c r="E190" s="233" t="s">
        <v>1</v>
      </c>
      <c r="F190" s="234" t="s">
        <v>490</v>
      </c>
      <c r="G190" s="232"/>
      <c r="H190" s="235">
        <v>117.6</v>
      </c>
      <c r="I190" s="236"/>
      <c r="J190" s="232"/>
      <c r="K190" s="232"/>
      <c r="L190" s="237"/>
      <c r="M190" s="238"/>
      <c r="N190" s="239"/>
      <c r="O190" s="239"/>
      <c r="P190" s="239"/>
      <c r="Q190" s="239"/>
      <c r="R190" s="239"/>
      <c r="S190" s="239"/>
      <c r="T190" s="240"/>
      <c r="AT190" s="241" t="s">
        <v>146</v>
      </c>
      <c r="AU190" s="241" t="s">
        <v>84</v>
      </c>
      <c r="AV190" s="14" t="s">
        <v>86</v>
      </c>
      <c r="AW190" s="14" t="s">
        <v>33</v>
      </c>
      <c r="AX190" s="14" t="s">
        <v>76</v>
      </c>
      <c r="AY190" s="241" t="s">
        <v>134</v>
      </c>
    </row>
    <row r="191" spans="1:65" s="15" customFormat="1" ht="11.25">
      <c r="B191" s="242"/>
      <c r="C191" s="243"/>
      <c r="D191" s="216" t="s">
        <v>146</v>
      </c>
      <c r="E191" s="244" t="s">
        <v>1</v>
      </c>
      <c r="F191" s="245" t="s">
        <v>149</v>
      </c>
      <c r="G191" s="243"/>
      <c r="H191" s="246">
        <v>117.6</v>
      </c>
      <c r="I191" s="247"/>
      <c r="J191" s="243"/>
      <c r="K191" s="243"/>
      <c r="L191" s="248"/>
      <c r="M191" s="249"/>
      <c r="N191" s="250"/>
      <c r="O191" s="250"/>
      <c r="P191" s="250"/>
      <c r="Q191" s="250"/>
      <c r="R191" s="250"/>
      <c r="S191" s="250"/>
      <c r="T191" s="251"/>
      <c r="AT191" s="252" t="s">
        <v>146</v>
      </c>
      <c r="AU191" s="252" t="s">
        <v>84</v>
      </c>
      <c r="AV191" s="15" t="s">
        <v>141</v>
      </c>
      <c r="AW191" s="15" t="s">
        <v>33</v>
      </c>
      <c r="AX191" s="15" t="s">
        <v>84</v>
      </c>
      <c r="AY191" s="252" t="s">
        <v>134</v>
      </c>
    </row>
    <row r="192" spans="1:65" s="2" customFormat="1" ht="21.75" customHeight="1">
      <c r="A192" s="34"/>
      <c r="B192" s="35"/>
      <c r="C192" s="203" t="s">
        <v>230</v>
      </c>
      <c r="D192" s="203" t="s">
        <v>136</v>
      </c>
      <c r="E192" s="204" t="s">
        <v>491</v>
      </c>
      <c r="F192" s="205" t="s">
        <v>492</v>
      </c>
      <c r="G192" s="206" t="s">
        <v>210</v>
      </c>
      <c r="H192" s="207">
        <v>70</v>
      </c>
      <c r="I192" s="208"/>
      <c r="J192" s="209">
        <f>ROUND(I192*H192,2)</f>
        <v>0</v>
      </c>
      <c r="K192" s="205" t="s">
        <v>140</v>
      </c>
      <c r="L192" s="39"/>
      <c r="M192" s="210" t="s">
        <v>1</v>
      </c>
      <c r="N192" s="211" t="s">
        <v>41</v>
      </c>
      <c r="O192" s="71"/>
      <c r="P192" s="212">
        <f>O192*H192</f>
        <v>0</v>
      </c>
      <c r="Q192" s="212">
        <v>0</v>
      </c>
      <c r="R192" s="212">
        <f>Q192*H192</f>
        <v>0</v>
      </c>
      <c r="S192" s="212">
        <v>0</v>
      </c>
      <c r="T192" s="213">
        <f>S192*H192</f>
        <v>0</v>
      </c>
      <c r="U192" s="34"/>
      <c r="V192" s="34"/>
      <c r="W192" s="34"/>
      <c r="X192" s="34"/>
      <c r="Y192" s="34"/>
      <c r="Z192" s="34"/>
      <c r="AA192" s="34"/>
      <c r="AB192" s="34"/>
      <c r="AC192" s="34"/>
      <c r="AD192" s="34"/>
      <c r="AE192" s="34"/>
      <c r="AR192" s="214" t="s">
        <v>225</v>
      </c>
      <c r="AT192" s="214" t="s">
        <v>136</v>
      </c>
      <c r="AU192" s="214" t="s">
        <v>84</v>
      </c>
      <c r="AY192" s="17" t="s">
        <v>134</v>
      </c>
      <c r="BE192" s="215">
        <f>IF(N192="základní",J192,0)</f>
        <v>0</v>
      </c>
      <c r="BF192" s="215">
        <f>IF(N192="snížená",J192,0)</f>
        <v>0</v>
      </c>
      <c r="BG192" s="215">
        <f>IF(N192="zákl. přenesená",J192,0)</f>
        <v>0</v>
      </c>
      <c r="BH192" s="215">
        <f>IF(N192="sníž. přenesená",J192,0)</f>
        <v>0</v>
      </c>
      <c r="BI192" s="215">
        <f>IF(N192="nulová",J192,0)</f>
        <v>0</v>
      </c>
      <c r="BJ192" s="17" t="s">
        <v>84</v>
      </c>
      <c r="BK192" s="215">
        <f>ROUND(I192*H192,2)</f>
        <v>0</v>
      </c>
      <c r="BL192" s="17" t="s">
        <v>225</v>
      </c>
      <c r="BM192" s="214" t="s">
        <v>493</v>
      </c>
    </row>
    <row r="193" spans="1:65" s="2" customFormat="1" ht="19.5">
      <c r="A193" s="34"/>
      <c r="B193" s="35"/>
      <c r="C193" s="36"/>
      <c r="D193" s="216" t="s">
        <v>143</v>
      </c>
      <c r="E193" s="36"/>
      <c r="F193" s="217" t="s">
        <v>492</v>
      </c>
      <c r="G193" s="36"/>
      <c r="H193" s="36"/>
      <c r="I193" s="115"/>
      <c r="J193" s="36"/>
      <c r="K193" s="36"/>
      <c r="L193" s="39"/>
      <c r="M193" s="218"/>
      <c r="N193" s="219"/>
      <c r="O193" s="71"/>
      <c r="P193" s="71"/>
      <c r="Q193" s="71"/>
      <c r="R193" s="71"/>
      <c r="S193" s="71"/>
      <c r="T193" s="72"/>
      <c r="U193" s="34"/>
      <c r="V193" s="34"/>
      <c r="W193" s="34"/>
      <c r="X193" s="34"/>
      <c r="Y193" s="34"/>
      <c r="Z193" s="34"/>
      <c r="AA193" s="34"/>
      <c r="AB193" s="34"/>
      <c r="AC193" s="34"/>
      <c r="AD193" s="34"/>
      <c r="AE193" s="34"/>
      <c r="AT193" s="17" t="s">
        <v>143</v>
      </c>
      <c r="AU193" s="17" t="s">
        <v>84</v>
      </c>
    </row>
    <row r="194" spans="1:65" s="13" customFormat="1" ht="11.25">
      <c r="B194" s="221"/>
      <c r="C194" s="222"/>
      <c r="D194" s="216" t="s">
        <v>146</v>
      </c>
      <c r="E194" s="223" t="s">
        <v>1</v>
      </c>
      <c r="F194" s="224" t="s">
        <v>494</v>
      </c>
      <c r="G194" s="222"/>
      <c r="H194" s="223" t="s">
        <v>1</v>
      </c>
      <c r="I194" s="225"/>
      <c r="J194" s="222"/>
      <c r="K194" s="222"/>
      <c r="L194" s="226"/>
      <c r="M194" s="227"/>
      <c r="N194" s="228"/>
      <c r="O194" s="228"/>
      <c r="P194" s="228"/>
      <c r="Q194" s="228"/>
      <c r="R194" s="228"/>
      <c r="S194" s="228"/>
      <c r="T194" s="229"/>
      <c r="AT194" s="230" t="s">
        <v>146</v>
      </c>
      <c r="AU194" s="230" t="s">
        <v>84</v>
      </c>
      <c r="AV194" s="13" t="s">
        <v>84</v>
      </c>
      <c r="AW194" s="13" t="s">
        <v>33</v>
      </c>
      <c r="AX194" s="13" t="s">
        <v>76</v>
      </c>
      <c r="AY194" s="230" t="s">
        <v>134</v>
      </c>
    </row>
    <row r="195" spans="1:65" s="14" customFormat="1" ht="11.25">
      <c r="B195" s="231"/>
      <c r="C195" s="232"/>
      <c r="D195" s="216" t="s">
        <v>146</v>
      </c>
      <c r="E195" s="233" t="s">
        <v>1</v>
      </c>
      <c r="F195" s="234" t="s">
        <v>495</v>
      </c>
      <c r="G195" s="232"/>
      <c r="H195" s="235">
        <v>70</v>
      </c>
      <c r="I195" s="236"/>
      <c r="J195" s="232"/>
      <c r="K195" s="232"/>
      <c r="L195" s="237"/>
      <c r="M195" s="238"/>
      <c r="N195" s="239"/>
      <c r="O195" s="239"/>
      <c r="P195" s="239"/>
      <c r="Q195" s="239"/>
      <c r="R195" s="239"/>
      <c r="S195" s="239"/>
      <c r="T195" s="240"/>
      <c r="AT195" s="241" t="s">
        <v>146</v>
      </c>
      <c r="AU195" s="241" t="s">
        <v>84</v>
      </c>
      <c r="AV195" s="14" t="s">
        <v>86</v>
      </c>
      <c r="AW195" s="14" t="s">
        <v>33</v>
      </c>
      <c r="AX195" s="14" t="s">
        <v>76</v>
      </c>
      <c r="AY195" s="241" t="s">
        <v>134</v>
      </c>
    </row>
    <row r="196" spans="1:65" s="15" customFormat="1" ht="11.25">
      <c r="B196" s="242"/>
      <c r="C196" s="243"/>
      <c r="D196" s="216" t="s">
        <v>146</v>
      </c>
      <c r="E196" s="244" t="s">
        <v>1</v>
      </c>
      <c r="F196" s="245" t="s">
        <v>149</v>
      </c>
      <c r="G196" s="243"/>
      <c r="H196" s="246">
        <v>70</v>
      </c>
      <c r="I196" s="247"/>
      <c r="J196" s="243"/>
      <c r="K196" s="243"/>
      <c r="L196" s="248"/>
      <c r="M196" s="249"/>
      <c r="N196" s="250"/>
      <c r="O196" s="250"/>
      <c r="P196" s="250"/>
      <c r="Q196" s="250"/>
      <c r="R196" s="250"/>
      <c r="S196" s="250"/>
      <c r="T196" s="251"/>
      <c r="AT196" s="252" t="s">
        <v>146</v>
      </c>
      <c r="AU196" s="252" t="s">
        <v>84</v>
      </c>
      <c r="AV196" s="15" t="s">
        <v>141</v>
      </c>
      <c r="AW196" s="15" t="s">
        <v>33</v>
      </c>
      <c r="AX196" s="15" t="s">
        <v>84</v>
      </c>
      <c r="AY196" s="252" t="s">
        <v>134</v>
      </c>
    </row>
    <row r="197" spans="1:65" s="2" customFormat="1" ht="16.5" customHeight="1">
      <c r="A197" s="34"/>
      <c r="B197" s="35"/>
      <c r="C197" s="253" t="s">
        <v>237</v>
      </c>
      <c r="D197" s="253" t="s">
        <v>250</v>
      </c>
      <c r="E197" s="254" t="s">
        <v>496</v>
      </c>
      <c r="F197" s="255" t="s">
        <v>497</v>
      </c>
      <c r="G197" s="256" t="s">
        <v>210</v>
      </c>
      <c r="H197" s="257">
        <v>84</v>
      </c>
      <c r="I197" s="258"/>
      <c r="J197" s="259">
        <f>ROUND(I197*H197,2)</f>
        <v>0</v>
      </c>
      <c r="K197" s="255" t="s">
        <v>140</v>
      </c>
      <c r="L197" s="260"/>
      <c r="M197" s="261" t="s">
        <v>1</v>
      </c>
      <c r="N197" s="262" t="s">
        <v>41</v>
      </c>
      <c r="O197" s="71"/>
      <c r="P197" s="212">
        <f>O197*H197</f>
        <v>0</v>
      </c>
      <c r="Q197" s="212">
        <v>5.2999999999999998E-4</v>
      </c>
      <c r="R197" s="212">
        <f>Q197*H197</f>
        <v>4.4519999999999997E-2</v>
      </c>
      <c r="S197" s="212">
        <v>0</v>
      </c>
      <c r="T197" s="213">
        <f>S197*H197</f>
        <v>0</v>
      </c>
      <c r="U197" s="34"/>
      <c r="V197" s="34"/>
      <c r="W197" s="34"/>
      <c r="X197" s="34"/>
      <c r="Y197" s="34"/>
      <c r="Z197" s="34"/>
      <c r="AA197" s="34"/>
      <c r="AB197" s="34"/>
      <c r="AC197" s="34"/>
      <c r="AD197" s="34"/>
      <c r="AE197" s="34"/>
      <c r="AR197" s="214" t="s">
        <v>253</v>
      </c>
      <c r="AT197" s="214" t="s">
        <v>250</v>
      </c>
      <c r="AU197" s="214" t="s">
        <v>84</v>
      </c>
      <c r="AY197" s="17" t="s">
        <v>134</v>
      </c>
      <c r="BE197" s="215">
        <f>IF(N197="základní",J197,0)</f>
        <v>0</v>
      </c>
      <c r="BF197" s="215">
        <f>IF(N197="snížená",J197,0)</f>
        <v>0</v>
      </c>
      <c r="BG197" s="215">
        <f>IF(N197="zákl. přenesená",J197,0)</f>
        <v>0</v>
      </c>
      <c r="BH197" s="215">
        <f>IF(N197="sníž. přenesená",J197,0)</f>
        <v>0</v>
      </c>
      <c r="BI197" s="215">
        <f>IF(N197="nulová",J197,0)</f>
        <v>0</v>
      </c>
      <c r="BJ197" s="17" t="s">
        <v>84</v>
      </c>
      <c r="BK197" s="215">
        <f>ROUND(I197*H197,2)</f>
        <v>0</v>
      </c>
      <c r="BL197" s="17" t="s">
        <v>225</v>
      </c>
      <c r="BM197" s="214" t="s">
        <v>498</v>
      </c>
    </row>
    <row r="198" spans="1:65" s="2" customFormat="1" ht="11.25">
      <c r="A198" s="34"/>
      <c r="B198" s="35"/>
      <c r="C198" s="36"/>
      <c r="D198" s="216" t="s">
        <v>143</v>
      </c>
      <c r="E198" s="36"/>
      <c r="F198" s="217" t="s">
        <v>497</v>
      </c>
      <c r="G198" s="36"/>
      <c r="H198" s="36"/>
      <c r="I198" s="115"/>
      <c r="J198" s="36"/>
      <c r="K198" s="36"/>
      <c r="L198" s="39"/>
      <c r="M198" s="218"/>
      <c r="N198" s="219"/>
      <c r="O198" s="71"/>
      <c r="P198" s="71"/>
      <c r="Q198" s="71"/>
      <c r="R198" s="71"/>
      <c r="S198" s="71"/>
      <c r="T198" s="72"/>
      <c r="U198" s="34"/>
      <c r="V198" s="34"/>
      <c r="W198" s="34"/>
      <c r="X198" s="34"/>
      <c r="Y198" s="34"/>
      <c r="Z198" s="34"/>
      <c r="AA198" s="34"/>
      <c r="AB198" s="34"/>
      <c r="AC198" s="34"/>
      <c r="AD198" s="34"/>
      <c r="AE198" s="34"/>
      <c r="AT198" s="17" t="s">
        <v>143</v>
      </c>
      <c r="AU198" s="17" t="s">
        <v>84</v>
      </c>
    </row>
    <row r="199" spans="1:65" s="14" customFormat="1" ht="11.25">
      <c r="B199" s="231"/>
      <c r="C199" s="232"/>
      <c r="D199" s="216" t="s">
        <v>146</v>
      </c>
      <c r="E199" s="233" t="s">
        <v>1</v>
      </c>
      <c r="F199" s="234" t="s">
        <v>499</v>
      </c>
      <c r="G199" s="232"/>
      <c r="H199" s="235">
        <v>84</v>
      </c>
      <c r="I199" s="236"/>
      <c r="J199" s="232"/>
      <c r="K199" s="232"/>
      <c r="L199" s="237"/>
      <c r="M199" s="238"/>
      <c r="N199" s="239"/>
      <c r="O199" s="239"/>
      <c r="P199" s="239"/>
      <c r="Q199" s="239"/>
      <c r="R199" s="239"/>
      <c r="S199" s="239"/>
      <c r="T199" s="240"/>
      <c r="AT199" s="241" t="s">
        <v>146</v>
      </c>
      <c r="AU199" s="241" t="s">
        <v>84</v>
      </c>
      <c r="AV199" s="14" t="s">
        <v>86</v>
      </c>
      <c r="AW199" s="14" t="s">
        <v>33</v>
      </c>
      <c r="AX199" s="14" t="s">
        <v>76</v>
      </c>
      <c r="AY199" s="241" t="s">
        <v>134</v>
      </c>
    </row>
    <row r="200" spans="1:65" s="15" customFormat="1" ht="11.25">
      <c r="B200" s="242"/>
      <c r="C200" s="243"/>
      <c r="D200" s="216" t="s">
        <v>146</v>
      </c>
      <c r="E200" s="244" t="s">
        <v>1</v>
      </c>
      <c r="F200" s="245" t="s">
        <v>149</v>
      </c>
      <c r="G200" s="243"/>
      <c r="H200" s="246">
        <v>84</v>
      </c>
      <c r="I200" s="247"/>
      <c r="J200" s="243"/>
      <c r="K200" s="243"/>
      <c r="L200" s="248"/>
      <c r="M200" s="249"/>
      <c r="N200" s="250"/>
      <c r="O200" s="250"/>
      <c r="P200" s="250"/>
      <c r="Q200" s="250"/>
      <c r="R200" s="250"/>
      <c r="S200" s="250"/>
      <c r="T200" s="251"/>
      <c r="AT200" s="252" t="s">
        <v>146</v>
      </c>
      <c r="AU200" s="252" t="s">
        <v>84</v>
      </c>
      <c r="AV200" s="15" t="s">
        <v>141</v>
      </c>
      <c r="AW200" s="15" t="s">
        <v>33</v>
      </c>
      <c r="AX200" s="15" t="s">
        <v>84</v>
      </c>
      <c r="AY200" s="252" t="s">
        <v>134</v>
      </c>
    </row>
    <row r="201" spans="1:65" s="2" customFormat="1" ht="21.75" customHeight="1">
      <c r="A201" s="34"/>
      <c r="B201" s="35"/>
      <c r="C201" s="203" t="s">
        <v>245</v>
      </c>
      <c r="D201" s="203" t="s">
        <v>136</v>
      </c>
      <c r="E201" s="204" t="s">
        <v>500</v>
      </c>
      <c r="F201" s="205" t="s">
        <v>501</v>
      </c>
      <c r="G201" s="206" t="s">
        <v>210</v>
      </c>
      <c r="H201" s="207">
        <v>60</v>
      </c>
      <c r="I201" s="208"/>
      <c r="J201" s="209">
        <f>ROUND(I201*H201,2)</f>
        <v>0</v>
      </c>
      <c r="K201" s="205" t="s">
        <v>140</v>
      </c>
      <c r="L201" s="39"/>
      <c r="M201" s="210" t="s">
        <v>1</v>
      </c>
      <c r="N201" s="211" t="s">
        <v>41</v>
      </c>
      <c r="O201" s="71"/>
      <c r="P201" s="212">
        <f>O201*H201</f>
        <v>0</v>
      </c>
      <c r="Q201" s="212">
        <v>0</v>
      </c>
      <c r="R201" s="212">
        <f>Q201*H201</f>
        <v>0</v>
      </c>
      <c r="S201" s="212">
        <v>0</v>
      </c>
      <c r="T201" s="213">
        <f>S201*H201</f>
        <v>0</v>
      </c>
      <c r="U201" s="34"/>
      <c r="V201" s="34"/>
      <c r="W201" s="34"/>
      <c r="X201" s="34"/>
      <c r="Y201" s="34"/>
      <c r="Z201" s="34"/>
      <c r="AA201" s="34"/>
      <c r="AB201" s="34"/>
      <c r="AC201" s="34"/>
      <c r="AD201" s="34"/>
      <c r="AE201" s="34"/>
      <c r="AR201" s="214" t="s">
        <v>225</v>
      </c>
      <c r="AT201" s="214" t="s">
        <v>136</v>
      </c>
      <c r="AU201" s="214" t="s">
        <v>84</v>
      </c>
      <c r="AY201" s="17" t="s">
        <v>134</v>
      </c>
      <c r="BE201" s="215">
        <f>IF(N201="základní",J201,0)</f>
        <v>0</v>
      </c>
      <c r="BF201" s="215">
        <f>IF(N201="snížená",J201,0)</f>
        <v>0</v>
      </c>
      <c r="BG201" s="215">
        <f>IF(N201="zákl. přenesená",J201,0)</f>
        <v>0</v>
      </c>
      <c r="BH201" s="215">
        <f>IF(N201="sníž. přenesená",J201,0)</f>
        <v>0</v>
      </c>
      <c r="BI201" s="215">
        <f>IF(N201="nulová",J201,0)</f>
        <v>0</v>
      </c>
      <c r="BJ201" s="17" t="s">
        <v>84</v>
      </c>
      <c r="BK201" s="215">
        <f>ROUND(I201*H201,2)</f>
        <v>0</v>
      </c>
      <c r="BL201" s="17" t="s">
        <v>225</v>
      </c>
      <c r="BM201" s="214" t="s">
        <v>502</v>
      </c>
    </row>
    <row r="202" spans="1:65" s="2" customFormat="1" ht="19.5">
      <c r="A202" s="34"/>
      <c r="B202" s="35"/>
      <c r="C202" s="36"/>
      <c r="D202" s="216" t="s">
        <v>143</v>
      </c>
      <c r="E202" s="36"/>
      <c r="F202" s="217" t="s">
        <v>501</v>
      </c>
      <c r="G202" s="36"/>
      <c r="H202" s="36"/>
      <c r="I202" s="115"/>
      <c r="J202" s="36"/>
      <c r="K202" s="36"/>
      <c r="L202" s="39"/>
      <c r="M202" s="218"/>
      <c r="N202" s="219"/>
      <c r="O202" s="71"/>
      <c r="P202" s="71"/>
      <c r="Q202" s="71"/>
      <c r="R202" s="71"/>
      <c r="S202" s="71"/>
      <c r="T202" s="72"/>
      <c r="U202" s="34"/>
      <c r="V202" s="34"/>
      <c r="W202" s="34"/>
      <c r="X202" s="34"/>
      <c r="Y202" s="34"/>
      <c r="Z202" s="34"/>
      <c r="AA202" s="34"/>
      <c r="AB202" s="34"/>
      <c r="AC202" s="34"/>
      <c r="AD202" s="34"/>
      <c r="AE202" s="34"/>
      <c r="AT202" s="17" t="s">
        <v>143</v>
      </c>
      <c r="AU202" s="17" t="s">
        <v>84</v>
      </c>
    </row>
    <row r="203" spans="1:65" s="13" customFormat="1" ht="11.25">
      <c r="B203" s="221"/>
      <c r="C203" s="222"/>
      <c r="D203" s="216" t="s">
        <v>146</v>
      </c>
      <c r="E203" s="223" t="s">
        <v>1</v>
      </c>
      <c r="F203" s="224" t="s">
        <v>503</v>
      </c>
      <c r="G203" s="222"/>
      <c r="H203" s="223" t="s">
        <v>1</v>
      </c>
      <c r="I203" s="225"/>
      <c r="J203" s="222"/>
      <c r="K203" s="222"/>
      <c r="L203" s="226"/>
      <c r="M203" s="227"/>
      <c r="N203" s="228"/>
      <c r="O203" s="228"/>
      <c r="P203" s="228"/>
      <c r="Q203" s="228"/>
      <c r="R203" s="228"/>
      <c r="S203" s="228"/>
      <c r="T203" s="229"/>
      <c r="AT203" s="230" t="s">
        <v>146</v>
      </c>
      <c r="AU203" s="230" t="s">
        <v>84</v>
      </c>
      <c r="AV203" s="13" t="s">
        <v>84</v>
      </c>
      <c r="AW203" s="13" t="s">
        <v>33</v>
      </c>
      <c r="AX203" s="13" t="s">
        <v>76</v>
      </c>
      <c r="AY203" s="230" t="s">
        <v>134</v>
      </c>
    </row>
    <row r="204" spans="1:65" s="14" customFormat="1" ht="11.25">
      <c r="B204" s="231"/>
      <c r="C204" s="232"/>
      <c r="D204" s="216" t="s">
        <v>146</v>
      </c>
      <c r="E204" s="233" t="s">
        <v>1</v>
      </c>
      <c r="F204" s="234" t="s">
        <v>504</v>
      </c>
      <c r="G204" s="232"/>
      <c r="H204" s="235">
        <v>60</v>
      </c>
      <c r="I204" s="236"/>
      <c r="J204" s="232"/>
      <c r="K204" s="232"/>
      <c r="L204" s="237"/>
      <c r="M204" s="238"/>
      <c r="N204" s="239"/>
      <c r="O204" s="239"/>
      <c r="P204" s="239"/>
      <c r="Q204" s="239"/>
      <c r="R204" s="239"/>
      <c r="S204" s="239"/>
      <c r="T204" s="240"/>
      <c r="AT204" s="241" t="s">
        <v>146</v>
      </c>
      <c r="AU204" s="241" t="s">
        <v>84</v>
      </c>
      <c r="AV204" s="14" t="s">
        <v>86</v>
      </c>
      <c r="AW204" s="14" t="s">
        <v>33</v>
      </c>
      <c r="AX204" s="14" t="s">
        <v>76</v>
      </c>
      <c r="AY204" s="241" t="s">
        <v>134</v>
      </c>
    </row>
    <row r="205" spans="1:65" s="15" customFormat="1" ht="11.25">
      <c r="B205" s="242"/>
      <c r="C205" s="243"/>
      <c r="D205" s="216" t="s">
        <v>146</v>
      </c>
      <c r="E205" s="244" t="s">
        <v>1</v>
      </c>
      <c r="F205" s="245" t="s">
        <v>149</v>
      </c>
      <c r="G205" s="243"/>
      <c r="H205" s="246">
        <v>60</v>
      </c>
      <c r="I205" s="247"/>
      <c r="J205" s="243"/>
      <c r="K205" s="243"/>
      <c r="L205" s="248"/>
      <c r="M205" s="249"/>
      <c r="N205" s="250"/>
      <c r="O205" s="250"/>
      <c r="P205" s="250"/>
      <c r="Q205" s="250"/>
      <c r="R205" s="250"/>
      <c r="S205" s="250"/>
      <c r="T205" s="251"/>
      <c r="AT205" s="252" t="s">
        <v>146</v>
      </c>
      <c r="AU205" s="252" t="s">
        <v>84</v>
      </c>
      <c r="AV205" s="15" t="s">
        <v>141</v>
      </c>
      <c r="AW205" s="15" t="s">
        <v>33</v>
      </c>
      <c r="AX205" s="15" t="s">
        <v>84</v>
      </c>
      <c r="AY205" s="252" t="s">
        <v>134</v>
      </c>
    </row>
    <row r="206" spans="1:65" s="2" customFormat="1" ht="16.5" customHeight="1">
      <c r="A206" s="34"/>
      <c r="B206" s="35"/>
      <c r="C206" s="253" t="s">
        <v>249</v>
      </c>
      <c r="D206" s="253" t="s">
        <v>250</v>
      </c>
      <c r="E206" s="254" t="s">
        <v>505</v>
      </c>
      <c r="F206" s="255" t="s">
        <v>506</v>
      </c>
      <c r="G206" s="256" t="s">
        <v>210</v>
      </c>
      <c r="H206" s="257">
        <v>72</v>
      </c>
      <c r="I206" s="258"/>
      <c r="J206" s="259">
        <f>ROUND(I206*H206,2)</f>
        <v>0</v>
      </c>
      <c r="K206" s="255" t="s">
        <v>1</v>
      </c>
      <c r="L206" s="260"/>
      <c r="M206" s="261" t="s">
        <v>1</v>
      </c>
      <c r="N206" s="262" t="s">
        <v>41</v>
      </c>
      <c r="O206" s="71"/>
      <c r="P206" s="212">
        <f>O206*H206</f>
        <v>0</v>
      </c>
      <c r="Q206" s="212">
        <v>0</v>
      </c>
      <c r="R206" s="212">
        <f>Q206*H206</f>
        <v>0</v>
      </c>
      <c r="S206" s="212">
        <v>0</v>
      </c>
      <c r="T206" s="213">
        <f>S206*H206</f>
        <v>0</v>
      </c>
      <c r="U206" s="34"/>
      <c r="V206" s="34"/>
      <c r="W206" s="34"/>
      <c r="X206" s="34"/>
      <c r="Y206" s="34"/>
      <c r="Z206" s="34"/>
      <c r="AA206" s="34"/>
      <c r="AB206" s="34"/>
      <c r="AC206" s="34"/>
      <c r="AD206" s="34"/>
      <c r="AE206" s="34"/>
      <c r="AR206" s="214" t="s">
        <v>253</v>
      </c>
      <c r="AT206" s="214" t="s">
        <v>250</v>
      </c>
      <c r="AU206" s="214" t="s">
        <v>84</v>
      </c>
      <c r="AY206" s="17" t="s">
        <v>134</v>
      </c>
      <c r="BE206" s="215">
        <f>IF(N206="základní",J206,0)</f>
        <v>0</v>
      </c>
      <c r="BF206" s="215">
        <f>IF(N206="snížená",J206,0)</f>
        <v>0</v>
      </c>
      <c r="BG206" s="215">
        <f>IF(N206="zákl. přenesená",J206,0)</f>
        <v>0</v>
      </c>
      <c r="BH206" s="215">
        <f>IF(N206="sníž. přenesená",J206,0)</f>
        <v>0</v>
      </c>
      <c r="BI206" s="215">
        <f>IF(N206="nulová",J206,0)</f>
        <v>0</v>
      </c>
      <c r="BJ206" s="17" t="s">
        <v>84</v>
      </c>
      <c r="BK206" s="215">
        <f>ROUND(I206*H206,2)</f>
        <v>0</v>
      </c>
      <c r="BL206" s="17" t="s">
        <v>225</v>
      </c>
      <c r="BM206" s="214" t="s">
        <v>507</v>
      </c>
    </row>
    <row r="207" spans="1:65" s="2" customFormat="1" ht="11.25">
      <c r="A207" s="34"/>
      <c r="B207" s="35"/>
      <c r="C207" s="36"/>
      <c r="D207" s="216" t="s">
        <v>143</v>
      </c>
      <c r="E207" s="36"/>
      <c r="F207" s="217" t="s">
        <v>506</v>
      </c>
      <c r="G207" s="36"/>
      <c r="H207" s="36"/>
      <c r="I207" s="115"/>
      <c r="J207" s="36"/>
      <c r="K207" s="36"/>
      <c r="L207" s="39"/>
      <c r="M207" s="218"/>
      <c r="N207" s="219"/>
      <c r="O207" s="71"/>
      <c r="P207" s="71"/>
      <c r="Q207" s="71"/>
      <c r="R207" s="71"/>
      <c r="S207" s="71"/>
      <c r="T207" s="72"/>
      <c r="U207" s="34"/>
      <c r="V207" s="34"/>
      <c r="W207" s="34"/>
      <c r="X207" s="34"/>
      <c r="Y207" s="34"/>
      <c r="Z207" s="34"/>
      <c r="AA207" s="34"/>
      <c r="AB207" s="34"/>
      <c r="AC207" s="34"/>
      <c r="AD207" s="34"/>
      <c r="AE207" s="34"/>
      <c r="AT207" s="17" t="s">
        <v>143</v>
      </c>
      <c r="AU207" s="17" t="s">
        <v>84</v>
      </c>
    </row>
    <row r="208" spans="1:65" s="2" customFormat="1" ht="21.75" customHeight="1">
      <c r="A208" s="34"/>
      <c r="B208" s="35"/>
      <c r="C208" s="203" t="s">
        <v>7</v>
      </c>
      <c r="D208" s="203" t="s">
        <v>136</v>
      </c>
      <c r="E208" s="204" t="s">
        <v>508</v>
      </c>
      <c r="F208" s="205" t="s">
        <v>509</v>
      </c>
      <c r="G208" s="206" t="s">
        <v>203</v>
      </c>
      <c r="H208" s="207">
        <v>2</v>
      </c>
      <c r="I208" s="208"/>
      <c r="J208" s="209">
        <f>ROUND(I208*H208,2)</f>
        <v>0</v>
      </c>
      <c r="K208" s="205" t="s">
        <v>140</v>
      </c>
      <c r="L208" s="39"/>
      <c r="M208" s="210" t="s">
        <v>1</v>
      </c>
      <c r="N208" s="211" t="s">
        <v>41</v>
      </c>
      <c r="O208" s="71"/>
      <c r="P208" s="212">
        <f>O208*H208</f>
        <v>0</v>
      </c>
      <c r="Q208" s="212">
        <v>0</v>
      </c>
      <c r="R208" s="212">
        <f>Q208*H208</f>
        <v>0</v>
      </c>
      <c r="S208" s="212">
        <v>0</v>
      </c>
      <c r="T208" s="213">
        <f>S208*H208</f>
        <v>0</v>
      </c>
      <c r="U208" s="34"/>
      <c r="V208" s="34"/>
      <c r="W208" s="34"/>
      <c r="X208" s="34"/>
      <c r="Y208" s="34"/>
      <c r="Z208" s="34"/>
      <c r="AA208" s="34"/>
      <c r="AB208" s="34"/>
      <c r="AC208" s="34"/>
      <c r="AD208" s="34"/>
      <c r="AE208" s="34"/>
      <c r="AR208" s="214" t="s">
        <v>225</v>
      </c>
      <c r="AT208" s="214" t="s">
        <v>136</v>
      </c>
      <c r="AU208" s="214" t="s">
        <v>84</v>
      </c>
      <c r="AY208" s="17" t="s">
        <v>134</v>
      </c>
      <c r="BE208" s="215">
        <f>IF(N208="základní",J208,0)</f>
        <v>0</v>
      </c>
      <c r="BF208" s="215">
        <f>IF(N208="snížená",J208,0)</f>
        <v>0</v>
      </c>
      <c r="BG208" s="215">
        <f>IF(N208="zákl. přenesená",J208,0)</f>
        <v>0</v>
      </c>
      <c r="BH208" s="215">
        <f>IF(N208="sníž. přenesená",J208,0)</f>
        <v>0</v>
      </c>
      <c r="BI208" s="215">
        <f>IF(N208="nulová",J208,0)</f>
        <v>0</v>
      </c>
      <c r="BJ208" s="17" t="s">
        <v>84</v>
      </c>
      <c r="BK208" s="215">
        <f>ROUND(I208*H208,2)</f>
        <v>0</v>
      </c>
      <c r="BL208" s="17" t="s">
        <v>225</v>
      </c>
      <c r="BM208" s="214" t="s">
        <v>510</v>
      </c>
    </row>
    <row r="209" spans="1:65" s="2" customFormat="1" ht="11.25">
      <c r="A209" s="34"/>
      <c r="B209" s="35"/>
      <c r="C209" s="36"/>
      <c r="D209" s="216" t="s">
        <v>143</v>
      </c>
      <c r="E209" s="36"/>
      <c r="F209" s="217" t="s">
        <v>509</v>
      </c>
      <c r="G209" s="36"/>
      <c r="H209" s="36"/>
      <c r="I209" s="115"/>
      <c r="J209" s="36"/>
      <c r="K209" s="36"/>
      <c r="L209" s="39"/>
      <c r="M209" s="218"/>
      <c r="N209" s="219"/>
      <c r="O209" s="71"/>
      <c r="P209" s="71"/>
      <c r="Q209" s="71"/>
      <c r="R209" s="71"/>
      <c r="S209" s="71"/>
      <c r="T209" s="72"/>
      <c r="U209" s="34"/>
      <c r="V209" s="34"/>
      <c r="W209" s="34"/>
      <c r="X209" s="34"/>
      <c r="Y209" s="34"/>
      <c r="Z209" s="34"/>
      <c r="AA209" s="34"/>
      <c r="AB209" s="34"/>
      <c r="AC209" s="34"/>
      <c r="AD209" s="34"/>
      <c r="AE209" s="34"/>
      <c r="AT209" s="17" t="s">
        <v>143</v>
      </c>
      <c r="AU209" s="17" t="s">
        <v>84</v>
      </c>
    </row>
    <row r="210" spans="1:65" s="2" customFormat="1" ht="21.75" customHeight="1">
      <c r="A210" s="34"/>
      <c r="B210" s="35"/>
      <c r="C210" s="253" t="s">
        <v>261</v>
      </c>
      <c r="D210" s="253" t="s">
        <v>250</v>
      </c>
      <c r="E210" s="254" t="s">
        <v>511</v>
      </c>
      <c r="F210" s="255" t="s">
        <v>512</v>
      </c>
      <c r="G210" s="256" t="s">
        <v>203</v>
      </c>
      <c r="H210" s="257">
        <v>2</v>
      </c>
      <c r="I210" s="258"/>
      <c r="J210" s="259">
        <f>ROUND(I210*H210,2)</f>
        <v>0</v>
      </c>
      <c r="K210" s="255" t="s">
        <v>1</v>
      </c>
      <c r="L210" s="260"/>
      <c r="M210" s="261" t="s">
        <v>1</v>
      </c>
      <c r="N210" s="262" t="s">
        <v>41</v>
      </c>
      <c r="O210" s="71"/>
      <c r="P210" s="212">
        <f>O210*H210</f>
        <v>0</v>
      </c>
      <c r="Q210" s="212">
        <v>0</v>
      </c>
      <c r="R210" s="212">
        <f>Q210*H210</f>
        <v>0</v>
      </c>
      <c r="S210" s="212">
        <v>0</v>
      </c>
      <c r="T210" s="213">
        <f>S210*H210</f>
        <v>0</v>
      </c>
      <c r="U210" s="34"/>
      <c r="V210" s="34"/>
      <c r="W210" s="34"/>
      <c r="X210" s="34"/>
      <c r="Y210" s="34"/>
      <c r="Z210" s="34"/>
      <c r="AA210" s="34"/>
      <c r="AB210" s="34"/>
      <c r="AC210" s="34"/>
      <c r="AD210" s="34"/>
      <c r="AE210" s="34"/>
      <c r="AR210" s="214" t="s">
        <v>253</v>
      </c>
      <c r="AT210" s="214" t="s">
        <v>250</v>
      </c>
      <c r="AU210" s="214" t="s">
        <v>84</v>
      </c>
      <c r="AY210" s="17" t="s">
        <v>134</v>
      </c>
      <c r="BE210" s="215">
        <f>IF(N210="základní",J210,0)</f>
        <v>0</v>
      </c>
      <c r="BF210" s="215">
        <f>IF(N210="snížená",J210,0)</f>
        <v>0</v>
      </c>
      <c r="BG210" s="215">
        <f>IF(N210="zákl. přenesená",J210,0)</f>
        <v>0</v>
      </c>
      <c r="BH210" s="215">
        <f>IF(N210="sníž. přenesená",J210,0)</f>
        <v>0</v>
      </c>
      <c r="BI210" s="215">
        <f>IF(N210="nulová",J210,0)</f>
        <v>0</v>
      </c>
      <c r="BJ210" s="17" t="s">
        <v>84</v>
      </c>
      <c r="BK210" s="215">
        <f>ROUND(I210*H210,2)</f>
        <v>0</v>
      </c>
      <c r="BL210" s="17" t="s">
        <v>225</v>
      </c>
      <c r="BM210" s="214" t="s">
        <v>513</v>
      </c>
    </row>
    <row r="211" spans="1:65" s="2" customFormat="1" ht="19.5">
      <c r="A211" s="34"/>
      <c r="B211" s="35"/>
      <c r="C211" s="36"/>
      <c r="D211" s="216" t="s">
        <v>143</v>
      </c>
      <c r="E211" s="36"/>
      <c r="F211" s="217" t="s">
        <v>512</v>
      </c>
      <c r="G211" s="36"/>
      <c r="H211" s="36"/>
      <c r="I211" s="115"/>
      <c r="J211" s="36"/>
      <c r="K211" s="36"/>
      <c r="L211" s="39"/>
      <c r="M211" s="218"/>
      <c r="N211" s="219"/>
      <c r="O211" s="71"/>
      <c r="P211" s="71"/>
      <c r="Q211" s="71"/>
      <c r="R211" s="71"/>
      <c r="S211" s="71"/>
      <c r="T211" s="72"/>
      <c r="U211" s="34"/>
      <c r="V211" s="34"/>
      <c r="W211" s="34"/>
      <c r="X211" s="34"/>
      <c r="Y211" s="34"/>
      <c r="Z211" s="34"/>
      <c r="AA211" s="34"/>
      <c r="AB211" s="34"/>
      <c r="AC211" s="34"/>
      <c r="AD211" s="34"/>
      <c r="AE211" s="34"/>
      <c r="AT211" s="17" t="s">
        <v>143</v>
      </c>
      <c r="AU211" s="17" t="s">
        <v>84</v>
      </c>
    </row>
    <row r="212" spans="1:65" s="2" customFormat="1" ht="16.5" customHeight="1">
      <c r="A212" s="34"/>
      <c r="B212" s="35"/>
      <c r="C212" s="203" t="s">
        <v>267</v>
      </c>
      <c r="D212" s="203" t="s">
        <v>136</v>
      </c>
      <c r="E212" s="204" t="s">
        <v>514</v>
      </c>
      <c r="F212" s="205" t="s">
        <v>515</v>
      </c>
      <c r="G212" s="206" t="s">
        <v>192</v>
      </c>
      <c r="H212" s="207">
        <v>1</v>
      </c>
      <c r="I212" s="208"/>
      <c r="J212" s="209">
        <f>ROUND(I212*H212,2)</f>
        <v>0</v>
      </c>
      <c r="K212" s="205" t="s">
        <v>1</v>
      </c>
      <c r="L212" s="39"/>
      <c r="M212" s="210" t="s">
        <v>1</v>
      </c>
      <c r="N212" s="211" t="s">
        <v>41</v>
      </c>
      <c r="O212" s="71"/>
      <c r="P212" s="212">
        <f>O212*H212</f>
        <v>0</v>
      </c>
      <c r="Q212" s="212">
        <v>0</v>
      </c>
      <c r="R212" s="212">
        <f>Q212*H212</f>
        <v>0</v>
      </c>
      <c r="S212" s="212">
        <v>0</v>
      </c>
      <c r="T212" s="213">
        <f>S212*H212</f>
        <v>0</v>
      </c>
      <c r="U212" s="34"/>
      <c r="V212" s="34"/>
      <c r="W212" s="34"/>
      <c r="X212" s="34"/>
      <c r="Y212" s="34"/>
      <c r="Z212" s="34"/>
      <c r="AA212" s="34"/>
      <c r="AB212" s="34"/>
      <c r="AC212" s="34"/>
      <c r="AD212" s="34"/>
      <c r="AE212" s="34"/>
      <c r="AR212" s="214" t="s">
        <v>225</v>
      </c>
      <c r="AT212" s="214" t="s">
        <v>136</v>
      </c>
      <c r="AU212" s="214" t="s">
        <v>84</v>
      </c>
      <c r="AY212" s="17" t="s">
        <v>134</v>
      </c>
      <c r="BE212" s="215">
        <f>IF(N212="základní",J212,0)</f>
        <v>0</v>
      </c>
      <c r="BF212" s="215">
        <f>IF(N212="snížená",J212,0)</f>
        <v>0</v>
      </c>
      <c r="BG212" s="215">
        <f>IF(N212="zákl. přenesená",J212,0)</f>
        <v>0</v>
      </c>
      <c r="BH212" s="215">
        <f>IF(N212="sníž. přenesená",J212,0)</f>
        <v>0</v>
      </c>
      <c r="BI212" s="215">
        <f>IF(N212="nulová",J212,0)</f>
        <v>0</v>
      </c>
      <c r="BJ212" s="17" t="s">
        <v>84</v>
      </c>
      <c r="BK212" s="215">
        <f>ROUND(I212*H212,2)</f>
        <v>0</v>
      </c>
      <c r="BL212" s="17" t="s">
        <v>225</v>
      </c>
      <c r="BM212" s="214" t="s">
        <v>516</v>
      </c>
    </row>
    <row r="213" spans="1:65" s="2" customFormat="1" ht="11.25">
      <c r="A213" s="34"/>
      <c r="B213" s="35"/>
      <c r="C213" s="36"/>
      <c r="D213" s="216" t="s">
        <v>143</v>
      </c>
      <c r="E213" s="36"/>
      <c r="F213" s="217" t="s">
        <v>515</v>
      </c>
      <c r="G213" s="36"/>
      <c r="H213" s="36"/>
      <c r="I213" s="115"/>
      <c r="J213" s="36"/>
      <c r="K213" s="36"/>
      <c r="L213" s="39"/>
      <c r="M213" s="218"/>
      <c r="N213" s="219"/>
      <c r="O213" s="71"/>
      <c r="P213" s="71"/>
      <c r="Q213" s="71"/>
      <c r="R213" s="71"/>
      <c r="S213" s="71"/>
      <c r="T213" s="72"/>
      <c r="U213" s="34"/>
      <c r="V213" s="34"/>
      <c r="W213" s="34"/>
      <c r="X213" s="34"/>
      <c r="Y213" s="34"/>
      <c r="Z213" s="34"/>
      <c r="AA213" s="34"/>
      <c r="AB213" s="34"/>
      <c r="AC213" s="34"/>
      <c r="AD213" s="34"/>
      <c r="AE213" s="34"/>
      <c r="AT213" s="17" t="s">
        <v>143</v>
      </c>
      <c r="AU213" s="17" t="s">
        <v>84</v>
      </c>
    </row>
    <row r="214" spans="1:65" s="2" customFormat="1" ht="21.75" customHeight="1">
      <c r="A214" s="34"/>
      <c r="B214" s="35"/>
      <c r="C214" s="203" t="s">
        <v>271</v>
      </c>
      <c r="D214" s="203" t="s">
        <v>136</v>
      </c>
      <c r="E214" s="204" t="s">
        <v>517</v>
      </c>
      <c r="F214" s="205" t="s">
        <v>518</v>
      </c>
      <c r="G214" s="206" t="s">
        <v>203</v>
      </c>
      <c r="H214" s="207">
        <v>1</v>
      </c>
      <c r="I214" s="208"/>
      <c r="J214" s="209">
        <f>ROUND(I214*H214,2)</f>
        <v>0</v>
      </c>
      <c r="K214" s="205" t="s">
        <v>140</v>
      </c>
      <c r="L214" s="39"/>
      <c r="M214" s="210" t="s">
        <v>1</v>
      </c>
      <c r="N214" s="211" t="s">
        <v>41</v>
      </c>
      <c r="O214" s="71"/>
      <c r="P214" s="212">
        <f>O214*H214</f>
        <v>0</v>
      </c>
      <c r="Q214" s="212">
        <v>0</v>
      </c>
      <c r="R214" s="212">
        <f>Q214*H214</f>
        <v>0</v>
      </c>
      <c r="S214" s="212">
        <v>0</v>
      </c>
      <c r="T214" s="213">
        <f>S214*H214</f>
        <v>0</v>
      </c>
      <c r="U214" s="34"/>
      <c r="V214" s="34"/>
      <c r="W214" s="34"/>
      <c r="X214" s="34"/>
      <c r="Y214" s="34"/>
      <c r="Z214" s="34"/>
      <c r="AA214" s="34"/>
      <c r="AB214" s="34"/>
      <c r="AC214" s="34"/>
      <c r="AD214" s="34"/>
      <c r="AE214" s="34"/>
      <c r="AR214" s="214" t="s">
        <v>225</v>
      </c>
      <c r="AT214" s="214" t="s">
        <v>136</v>
      </c>
      <c r="AU214" s="214" t="s">
        <v>84</v>
      </c>
      <c r="AY214" s="17" t="s">
        <v>134</v>
      </c>
      <c r="BE214" s="215">
        <f>IF(N214="základní",J214,0)</f>
        <v>0</v>
      </c>
      <c r="BF214" s="215">
        <f>IF(N214="snížená",J214,0)</f>
        <v>0</v>
      </c>
      <c r="BG214" s="215">
        <f>IF(N214="zákl. přenesená",J214,0)</f>
        <v>0</v>
      </c>
      <c r="BH214" s="215">
        <f>IF(N214="sníž. přenesená",J214,0)</f>
        <v>0</v>
      </c>
      <c r="BI214" s="215">
        <f>IF(N214="nulová",J214,0)</f>
        <v>0</v>
      </c>
      <c r="BJ214" s="17" t="s">
        <v>84</v>
      </c>
      <c r="BK214" s="215">
        <f>ROUND(I214*H214,2)</f>
        <v>0</v>
      </c>
      <c r="BL214" s="17" t="s">
        <v>225</v>
      </c>
      <c r="BM214" s="214" t="s">
        <v>519</v>
      </c>
    </row>
    <row r="215" spans="1:65" s="2" customFormat="1" ht="19.5">
      <c r="A215" s="34"/>
      <c r="B215" s="35"/>
      <c r="C215" s="36"/>
      <c r="D215" s="216" t="s">
        <v>143</v>
      </c>
      <c r="E215" s="36"/>
      <c r="F215" s="217" t="s">
        <v>518</v>
      </c>
      <c r="G215" s="36"/>
      <c r="H215" s="36"/>
      <c r="I215" s="115"/>
      <c r="J215" s="36"/>
      <c r="K215" s="36"/>
      <c r="L215" s="39"/>
      <c r="M215" s="218"/>
      <c r="N215" s="219"/>
      <c r="O215" s="71"/>
      <c r="P215" s="71"/>
      <c r="Q215" s="71"/>
      <c r="R215" s="71"/>
      <c r="S215" s="71"/>
      <c r="T215" s="72"/>
      <c r="U215" s="34"/>
      <c r="V215" s="34"/>
      <c r="W215" s="34"/>
      <c r="X215" s="34"/>
      <c r="Y215" s="34"/>
      <c r="Z215" s="34"/>
      <c r="AA215" s="34"/>
      <c r="AB215" s="34"/>
      <c r="AC215" s="34"/>
      <c r="AD215" s="34"/>
      <c r="AE215" s="34"/>
      <c r="AT215" s="17" t="s">
        <v>143</v>
      </c>
      <c r="AU215" s="17" t="s">
        <v>84</v>
      </c>
    </row>
    <row r="216" spans="1:65" s="2" customFormat="1" ht="16.5" customHeight="1">
      <c r="A216" s="34"/>
      <c r="B216" s="35"/>
      <c r="C216" s="253" t="s">
        <v>276</v>
      </c>
      <c r="D216" s="253" t="s">
        <v>250</v>
      </c>
      <c r="E216" s="254" t="s">
        <v>520</v>
      </c>
      <c r="F216" s="255" t="s">
        <v>521</v>
      </c>
      <c r="G216" s="256" t="s">
        <v>203</v>
      </c>
      <c r="H216" s="257">
        <v>1</v>
      </c>
      <c r="I216" s="258"/>
      <c r="J216" s="259">
        <f>ROUND(I216*H216,2)</f>
        <v>0</v>
      </c>
      <c r="K216" s="255" t="s">
        <v>1</v>
      </c>
      <c r="L216" s="260"/>
      <c r="M216" s="261" t="s">
        <v>1</v>
      </c>
      <c r="N216" s="262" t="s">
        <v>41</v>
      </c>
      <c r="O216" s="71"/>
      <c r="P216" s="212">
        <f>O216*H216</f>
        <v>0</v>
      </c>
      <c r="Q216" s="212">
        <v>0</v>
      </c>
      <c r="R216" s="212">
        <f>Q216*H216</f>
        <v>0</v>
      </c>
      <c r="S216" s="212">
        <v>0</v>
      </c>
      <c r="T216" s="213">
        <f>S216*H216</f>
        <v>0</v>
      </c>
      <c r="U216" s="34"/>
      <c r="V216" s="34"/>
      <c r="W216" s="34"/>
      <c r="X216" s="34"/>
      <c r="Y216" s="34"/>
      <c r="Z216" s="34"/>
      <c r="AA216" s="34"/>
      <c r="AB216" s="34"/>
      <c r="AC216" s="34"/>
      <c r="AD216" s="34"/>
      <c r="AE216" s="34"/>
      <c r="AR216" s="214" t="s">
        <v>253</v>
      </c>
      <c r="AT216" s="214" t="s">
        <v>250</v>
      </c>
      <c r="AU216" s="214" t="s">
        <v>84</v>
      </c>
      <c r="AY216" s="17" t="s">
        <v>134</v>
      </c>
      <c r="BE216" s="215">
        <f>IF(N216="základní",J216,0)</f>
        <v>0</v>
      </c>
      <c r="BF216" s="215">
        <f>IF(N216="snížená",J216,0)</f>
        <v>0</v>
      </c>
      <c r="BG216" s="215">
        <f>IF(N216="zákl. přenesená",J216,0)</f>
        <v>0</v>
      </c>
      <c r="BH216" s="215">
        <f>IF(N216="sníž. přenesená",J216,0)</f>
        <v>0</v>
      </c>
      <c r="BI216" s="215">
        <f>IF(N216="nulová",J216,0)</f>
        <v>0</v>
      </c>
      <c r="BJ216" s="17" t="s">
        <v>84</v>
      </c>
      <c r="BK216" s="215">
        <f>ROUND(I216*H216,2)</f>
        <v>0</v>
      </c>
      <c r="BL216" s="17" t="s">
        <v>225</v>
      </c>
      <c r="BM216" s="214" t="s">
        <v>522</v>
      </c>
    </row>
    <row r="217" spans="1:65" s="2" customFormat="1" ht="11.25">
      <c r="A217" s="34"/>
      <c r="B217" s="35"/>
      <c r="C217" s="36"/>
      <c r="D217" s="216" t="s">
        <v>143</v>
      </c>
      <c r="E217" s="36"/>
      <c r="F217" s="217" t="s">
        <v>521</v>
      </c>
      <c r="G217" s="36"/>
      <c r="H217" s="36"/>
      <c r="I217" s="115"/>
      <c r="J217" s="36"/>
      <c r="K217" s="36"/>
      <c r="L217" s="39"/>
      <c r="M217" s="218"/>
      <c r="N217" s="219"/>
      <c r="O217" s="71"/>
      <c r="P217" s="71"/>
      <c r="Q217" s="71"/>
      <c r="R217" s="71"/>
      <c r="S217" s="71"/>
      <c r="T217" s="72"/>
      <c r="U217" s="34"/>
      <c r="V217" s="34"/>
      <c r="W217" s="34"/>
      <c r="X217" s="34"/>
      <c r="Y217" s="34"/>
      <c r="Z217" s="34"/>
      <c r="AA217" s="34"/>
      <c r="AB217" s="34"/>
      <c r="AC217" s="34"/>
      <c r="AD217" s="34"/>
      <c r="AE217" s="34"/>
      <c r="AT217" s="17" t="s">
        <v>143</v>
      </c>
      <c r="AU217" s="17" t="s">
        <v>84</v>
      </c>
    </row>
    <row r="218" spans="1:65" s="2" customFormat="1" ht="16.5" customHeight="1">
      <c r="A218" s="34"/>
      <c r="B218" s="35"/>
      <c r="C218" s="203" t="s">
        <v>282</v>
      </c>
      <c r="D218" s="203" t="s">
        <v>136</v>
      </c>
      <c r="E218" s="204" t="s">
        <v>523</v>
      </c>
      <c r="F218" s="205" t="s">
        <v>524</v>
      </c>
      <c r="G218" s="206" t="s">
        <v>203</v>
      </c>
      <c r="H218" s="207">
        <v>3</v>
      </c>
      <c r="I218" s="208"/>
      <c r="J218" s="209">
        <f>ROUND(I218*H218,2)</f>
        <v>0</v>
      </c>
      <c r="K218" s="205" t="s">
        <v>140</v>
      </c>
      <c r="L218" s="39"/>
      <c r="M218" s="210" t="s">
        <v>1</v>
      </c>
      <c r="N218" s="211" t="s">
        <v>41</v>
      </c>
      <c r="O218" s="71"/>
      <c r="P218" s="212">
        <f>O218*H218</f>
        <v>0</v>
      </c>
      <c r="Q218" s="212">
        <v>0</v>
      </c>
      <c r="R218" s="212">
        <f>Q218*H218</f>
        <v>0</v>
      </c>
      <c r="S218" s="212">
        <v>0</v>
      </c>
      <c r="T218" s="213">
        <f>S218*H218</f>
        <v>0</v>
      </c>
      <c r="U218" s="34"/>
      <c r="V218" s="34"/>
      <c r="W218" s="34"/>
      <c r="X218" s="34"/>
      <c r="Y218" s="34"/>
      <c r="Z218" s="34"/>
      <c r="AA218" s="34"/>
      <c r="AB218" s="34"/>
      <c r="AC218" s="34"/>
      <c r="AD218" s="34"/>
      <c r="AE218" s="34"/>
      <c r="AR218" s="214" t="s">
        <v>225</v>
      </c>
      <c r="AT218" s="214" t="s">
        <v>136</v>
      </c>
      <c r="AU218" s="214" t="s">
        <v>84</v>
      </c>
      <c r="AY218" s="17" t="s">
        <v>134</v>
      </c>
      <c r="BE218" s="215">
        <f>IF(N218="základní",J218,0)</f>
        <v>0</v>
      </c>
      <c r="BF218" s="215">
        <f>IF(N218="snížená",J218,0)</f>
        <v>0</v>
      </c>
      <c r="BG218" s="215">
        <f>IF(N218="zákl. přenesená",J218,0)</f>
        <v>0</v>
      </c>
      <c r="BH218" s="215">
        <f>IF(N218="sníž. přenesená",J218,0)</f>
        <v>0</v>
      </c>
      <c r="BI218" s="215">
        <f>IF(N218="nulová",J218,0)</f>
        <v>0</v>
      </c>
      <c r="BJ218" s="17" t="s">
        <v>84</v>
      </c>
      <c r="BK218" s="215">
        <f>ROUND(I218*H218,2)</f>
        <v>0</v>
      </c>
      <c r="BL218" s="17" t="s">
        <v>225</v>
      </c>
      <c r="BM218" s="214" t="s">
        <v>525</v>
      </c>
    </row>
    <row r="219" spans="1:65" s="2" customFormat="1" ht="11.25">
      <c r="A219" s="34"/>
      <c r="B219" s="35"/>
      <c r="C219" s="36"/>
      <c r="D219" s="216" t="s">
        <v>143</v>
      </c>
      <c r="E219" s="36"/>
      <c r="F219" s="217" t="s">
        <v>524</v>
      </c>
      <c r="G219" s="36"/>
      <c r="H219" s="36"/>
      <c r="I219" s="115"/>
      <c r="J219" s="36"/>
      <c r="K219" s="36"/>
      <c r="L219" s="39"/>
      <c r="M219" s="218"/>
      <c r="N219" s="219"/>
      <c r="O219" s="71"/>
      <c r="P219" s="71"/>
      <c r="Q219" s="71"/>
      <c r="R219" s="71"/>
      <c r="S219" s="71"/>
      <c r="T219" s="72"/>
      <c r="U219" s="34"/>
      <c r="V219" s="34"/>
      <c r="W219" s="34"/>
      <c r="X219" s="34"/>
      <c r="Y219" s="34"/>
      <c r="Z219" s="34"/>
      <c r="AA219" s="34"/>
      <c r="AB219" s="34"/>
      <c r="AC219" s="34"/>
      <c r="AD219" s="34"/>
      <c r="AE219" s="34"/>
      <c r="AT219" s="17" t="s">
        <v>143</v>
      </c>
      <c r="AU219" s="17" t="s">
        <v>84</v>
      </c>
    </row>
    <row r="220" spans="1:65" s="2" customFormat="1" ht="16.5" customHeight="1">
      <c r="A220" s="34"/>
      <c r="B220" s="35"/>
      <c r="C220" s="253" t="s">
        <v>288</v>
      </c>
      <c r="D220" s="253" t="s">
        <v>250</v>
      </c>
      <c r="E220" s="254" t="s">
        <v>526</v>
      </c>
      <c r="F220" s="255" t="s">
        <v>527</v>
      </c>
      <c r="G220" s="256" t="s">
        <v>203</v>
      </c>
      <c r="H220" s="257">
        <v>3</v>
      </c>
      <c r="I220" s="258"/>
      <c r="J220" s="259">
        <f>ROUND(I220*H220,2)</f>
        <v>0</v>
      </c>
      <c r="K220" s="255" t="s">
        <v>1</v>
      </c>
      <c r="L220" s="260"/>
      <c r="M220" s="261" t="s">
        <v>1</v>
      </c>
      <c r="N220" s="262" t="s">
        <v>41</v>
      </c>
      <c r="O220" s="71"/>
      <c r="P220" s="212">
        <f>O220*H220</f>
        <v>0</v>
      </c>
      <c r="Q220" s="212">
        <v>1.2E-4</v>
      </c>
      <c r="R220" s="212">
        <f>Q220*H220</f>
        <v>3.6000000000000002E-4</v>
      </c>
      <c r="S220" s="212">
        <v>0</v>
      </c>
      <c r="T220" s="213">
        <f>S220*H220</f>
        <v>0</v>
      </c>
      <c r="U220" s="34"/>
      <c r="V220" s="34"/>
      <c r="W220" s="34"/>
      <c r="X220" s="34"/>
      <c r="Y220" s="34"/>
      <c r="Z220" s="34"/>
      <c r="AA220" s="34"/>
      <c r="AB220" s="34"/>
      <c r="AC220" s="34"/>
      <c r="AD220" s="34"/>
      <c r="AE220" s="34"/>
      <c r="AR220" s="214" t="s">
        <v>253</v>
      </c>
      <c r="AT220" s="214" t="s">
        <v>250</v>
      </c>
      <c r="AU220" s="214" t="s">
        <v>84</v>
      </c>
      <c r="AY220" s="17" t="s">
        <v>134</v>
      </c>
      <c r="BE220" s="215">
        <f>IF(N220="základní",J220,0)</f>
        <v>0</v>
      </c>
      <c r="BF220" s="215">
        <f>IF(N220="snížená",J220,0)</f>
        <v>0</v>
      </c>
      <c r="BG220" s="215">
        <f>IF(N220="zákl. přenesená",J220,0)</f>
        <v>0</v>
      </c>
      <c r="BH220" s="215">
        <f>IF(N220="sníž. přenesená",J220,0)</f>
        <v>0</v>
      </c>
      <c r="BI220" s="215">
        <f>IF(N220="nulová",J220,0)</f>
        <v>0</v>
      </c>
      <c r="BJ220" s="17" t="s">
        <v>84</v>
      </c>
      <c r="BK220" s="215">
        <f>ROUND(I220*H220,2)</f>
        <v>0</v>
      </c>
      <c r="BL220" s="17" t="s">
        <v>225</v>
      </c>
      <c r="BM220" s="214" t="s">
        <v>528</v>
      </c>
    </row>
    <row r="221" spans="1:65" s="2" customFormat="1" ht="11.25">
      <c r="A221" s="34"/>
      <c r="B221" s="35"/>
      <c r="C221" s="36"/>
      <c r="D221" s="216" t="s">
        <v>143</v>
      </c>
      <c r="E221" s="36"/>
      <c r="F221" s="217" t="s">
        <v>527</v>
      </c>
      <c r="G221" s="36"/>
      <c r="H221" s="36"/>
      <c r="I221" s="115"/>
      <c r="J221" s="36"/>
      <c r="K221" s="36"/>
      <c r="L221" s="39"/>
      <c r="M221" s="218"/>
      <c r="N221" s="219"/>
      <c r="O221" s="71"/>
      <c r="P221" s="71"/>
      <c r="Q221" s="71"/>
      <c r="R221" s="71"/>
      <c r="S221" s="71"/>
      <c r="T221" s="72"/>
      <c r="U221" s="34"/>
      <c r="V221" s="34"/>
      <c r="W221" s="34"/>
      <c r="X221" s="34"/>
      <c r="Y221" s="34"/>
      <c r="Z221" s="34"/>
      <c r="AA221" s="34"/>
      <c r="AB221" s="34"/>
      <c r="AC221" s="34"/>
      <c r="AD221" s="34"/>
      <c r="AE221" s="34"/>
      <c r="AT221" s="17" t="s">
        <v>143</v>
      </c>
      <c r="AU221" s="17" t="s">
        <v>84</v>
      </c>
    </row>
    <row r="222" spans="1:65" s="13" customFormat="1" ht="11.25">
      <c r="B222" s="221"/>
      <c r="C222" s="222"/>
      <c r="D222" s="216" t="s">
        <v>146</v>
      </c>
      <c r="E222" s="223" t="s">
        <v>1</v>
      </c>
      <c r="F222" s="224" t="s">
        <v>529</v>
      </c>
      <c r="G222" s="222"/>
      <c r="H222" s="223" t="s">
        <v>1</v>
      </c>
      <c r="I222" s="225"/>
      <c r="J222" s="222"/>
      <c r="K222" s="222"/>
      <c r="L222" s="226"/>
      <c r="M222" s="227"/>
      <c r="N222" s="228"/>
      <c r="O222" s="228"/>
      <c r="P222" s="228"/>
      <c r="Q222" s="228"/>
      <c r="R222" s="228"/>
      <c r="S222" s="228"/>
      <c r="T222" s="229"/>
      <c r="AT222" s="230" t="s">
        <v>146</v>
      </c>
      <c r="AU222" s="230" t="s">
        <v>84</v>
      </c>
      <c r="AV222" s="13" t="s">
        <v>84</v>
      </c>
      <c r="AW222" s="13" t="s">
        <v>33</v>
      </c>
      <c r="AX222" s="13" t="s">
        <v>76</v>
      </c>
      <c r="AY222" s="230" t="s">
        <v>134</v>
      </c>
    </row>
    <row r="223" spans="1:65" s="14" customFormat="1" ht="11.25">
      <c r="B223" s="231"/>
      <c r="C223" s="232"/>
      <c r="D223" s="216" t="s">
        <v>146</v>
      </c>
      <c r="E223" s="233" t="s">
        <v>1</v>
      </c>
      <c r="F223" s="234" t="s">
        <v>154</v>
      </c>
      <c r="G223" s="232"/>
      <c r="H223" s="235">
        <v>3</v>
      </c>
      <c r="I223" s="236"/>
      <c r="J223" s="232"/>
      <c r="K223" s="232"/>
      <c r="L223" s="237"/>
      <c r="M223" s="238"/>
      <c r="N223" s="239"/>
      <c r="O223" s="239"/>
      <c r="P223" s="239"/>
      <c r="Q223" s="239"/>
      <c r="R223" s="239"/>
      <c r="S223" s="239"/>
      <c r="T223" s="240"/>
      <c r="AT223" s="241" t="s">
        <v>146</v>
      </c>
      <c r="AU223" s="241" t="s">
        <v>84</v>
      </c>
      <c r="AV223" s="14" t="s">
        <v>86</v>
      </c>
      <c r="AW223" s="14" t="s">
        <v>33</v>
      </c>
      <c r="AX223" s="14" t="s">
        <v>84</v>
      </c>
      <c r="AY223" s="241" t="s">
        <v>134</v>
      </c>
    </row>
    <row r="224" spans="1:65" s="2" customFormat="1" ht="16.5" customHeight="1">
      <c r="A224" s="34"/>
      <c r="B224" s="35"/>
      <c r="C224" s="203" t="s">
        <v>294</v>
      </c>
      <c r="D224" s="203" t="s">
        <v>136</v>
      </c>
      <c r="E224" s="204" t="s">
        <v>530</v>
      </c>
      <c r="F224" s="205" t="s">
        <v>531</v>
      </c>
      <c r="G224" s="206" t="s">
        <v>203</v>
      </c>
      <c r="H224" s="207">
        <v>5</v>
      </c>
      <c r="I224" s="208"/>
      <c r="J224" s="209">
        <f>ROUND(I224*H224,2)</f>
        <v>0</v>
      </c>
      <c r="K224" s="205" t="s">
        <v>140</v>
      </c>
      <c r="L224" s="39"/>
      <c r="M224" s="210" t="s">
        <v>1</v>
      </c>
      <c r="N224" s="211" t="s">
        <v>41</v>
      </c>
      <c r="O224" s="71"/>
      <c r="P224" s="212">
        <f>O224*H224</f>
        <v>0</v>
      </c>
      <c r="Q224" s="212">
        <v>0</v>
      </c>
      <c r="R224" s="212">
        <f>Q224*H224</f>
        <v>0</v>
      </c>
      <c r="S224" s="212">
        <v>0</v>
      </c>
      <c r="T224" s="213">
        <f>S224*H224</f>
        <v>0</v>
      </c>
      <c r="U224" s="34"/>
      <c r="V224" s="34"/>
      <c r="W224" s="34"/>
      <c r="X224" s="34"/>
      <c r="Y224" s="34"/>
      <c r="Z224" s="34"/>
      <c r="AA224" s="34"/>
      <c r="AB224" s="34"/>
      <c r="AC224" s="34"/>
      <c r="AD224" s="34"/>
      <c r="AE224" s="34"/>
      <c r="AR224" s="214" t="s">
        <v>225</v>
      </c>
      <c r="AT224" s="214" t="s">
        <v>136</v>
      </c>
      <c r="AU224" s="214" t="s">
        <v>84</v>
      </c>
      <c r="AY224" s="17" t="s">
        <v>134</v>
      </c>
      <c r="BE224" s="215">
        <f>IF(N224="základní",J224,0)</f>
        <v>0</v>
      </c>
      <c r="BF224" s="215">
        <f>IF(N224="snížená",J224,0)</f>
        <v>0</v>
      </c>
      <c r="BG224" s="215">
        <f>IF(N224="zákl. přenesená",J224,0)</f>
        <v>0</v>
      </c>
      <c r="BH224" s="215">
        <f>IF(N224="sníž. přenesená",J224,0)</f>
        <v>0</v>
      </c>
      <c r="BI224" s="215">
        <f>IF(N224="nulová",J224,0)</f>
        <v>0</v>
      </c>
      <c r="BJ224" s="17" t="s">
        <v>84</v>
      </c>
      <c r="BK224" s="215">
        <f>ROUND(I224*H224,2)</f>
        <v>0</v>
      </c>
      <c r="BL224" s="17" t="s">
        <v>225</v>
      </c>
      <c r="BM224" s="214" t="s">
        <v>532</v>
      </c>
    </row>
    <row r="225" spans="1:65" s="2" customFormat="1" ht="11.25">
      <c r="A225" s="34"/>
      <c r="B225" s="35"/>
      <c r="C225" s="36"/>
      <c r="D225" s="216" t="s">
        <v>143</v>
      </c>
      <c r="E225" s="36"/>
      <c r="F225" s="217" t="s">
        <v>531</v>
      </c>
      <c r="G225" s="36"/>
      <c r="H225" s="36"/>
      <c r="I225" s="115"/>
      <c r="J225" s="36"/>
      <c r="K225" s="36"/>
      <c r="L225" s="39"/>
      <c r="M225" s="218"/>
      <c r="N225" s="219"/>
      <c r="O225" s="71"/>
      <c r="P225" s="71"/>
      <c r="Q225" s="71"/>
      <c r="R225" s="71"/>
      <c r="S225" s="71"/>
      <c r="T225" s="72"/>
      <c r="U225" s="34"/>
      <c r="V225" s="34"/>
      <c r="W225" s="34"/>
      <c r="X225" s="34"/>
      <c r="Y225" s="34"/>
      <c r="Z225" s="34"/>
      <c r="AA225" s="34"/>
      <c r="AB225" s="34"/>
      <c r="AC225" s="34"/>
      <c r="AD225" s="34"/>
      <c r="AE225" s="34"/>
      <c r="AT225" s="17" t="s">
        <v>143</v>
      </c>
      <c r="AU225" s="17" t="s">
        <v>84</v>
      </c>
    </row>
    <row r="226" spans="1:65" s="2" customFormat="1" ht="16.5" customHeight="1">
      <c r="A226" s="34"/>
      <c r="B226" s="35"/>
      <c r="C226" s="253" t="s">
        <v>300</v>
      </c>
      <c r="D226" s="253" t="s">
        <v>250</v>
      </c>
      <c r="E226" s="254" t="s">
        <v>533</v>
      </c>
      <c r="F226" s="255" t="s">
        <v>534</v>
      </c>
      <c r="G226" s="256" t="s">
        <v>203</v>
      </c>
      <c r="H226" s="257">
        <v>1</v>
      </c>
      <c r="I226" s="258"/>
      <c r="J226" s="259">
        <f>ROUND(I226*H226,2)</f>
        <v>0</v>
      </c>
      <c r="K226" s="255" t="s">
        <v>1</v>
      </c>
      <c r="L226" s="260"/>
      <c r="M226" s="261" t="s">
        <v>1</v>
      </c>
      <c r="N226" s="262" t="s">
        <v>41</v>
      </c>
      <c r="O226" s="71"/>
      <c r="P226" s="212">
        <f>O226*H226</f>
        <v>0</v>
      </c>
      <c r="Q226" s="212">
        <v>6.0999999999999997E-4</v>
      </c>
      <c r="R226" s="212">
        <f>Q226*H226</f>
        <v>6.0999999999999997E-4</v>
      </c>
      <c r="S226" s="212">
        <v>0</v>
      </c>
      <c r="T226" s="213">
        <f>S226*H226</f>
        <v>0</v>
      </c>
      <c r="U226" s="34"/>
      <c r="V226" s="34"/>
      <c r="W226" s="34"/>
      <c r="X226" s="34"/>
      <c r="Y226" s="34"/>
      <c r="Z226" s="34"/>
      <c r="AA226" s="34"/>
      <c r="AB226" s="34"/>
      <c r="AC226" s="34"/>
      <c r="AD226" s="34"/>
      <c r="AE226" s="34"/>
      <c r="AR226" s="214" t="s">
        <v>253</v>
      </c>
      <c r="AT226" s="214" t="s">
        <v>250</v>
      </c>
      <c r="AU226" s="214" t="s">
        <v>84</v>
      </c>
      <c r="AY226" s="17" t="s">
        <v>134</v>
      </c>
      <c r="BE226" s="215">
        <f>IF(N226="základní",J226,0)</f>
        <v>0</v>
      </c>
      <c r="BF226" s="215">
        <f>IF(N226="snížená",J226,0)</f>
        <v>0</v>
      </c>
      <c r="BG226" s="215">
        <f>IF(N226="zákl. přenesená",J226,0)</f>
        <v>0</v>
      </c>
      <c r="BH226" s="215">
        <f>IF(N226="sníž. přenesená",J226,0)</f>
        <v>0</v>
      </c>
      <c r="BI226" s="215">
        <f>IF(N226="nulová",J226,0)</f>
        <v>0</v>
      </c>
      <c r="BJ226" s="17" t="s">
        <v>84</v>
      </c>
      <c r="BK226" s="215">
        <f>ROUND(I226*H226,2)</f>
        <v>0</v>
      </c>
      <c r="BL226" s="17" t="s">
        <v>225</v>
      </c>
      <c r="BM226" s="214" t="s">
        <v>535</v>
      </c>
    </row>
    <row r="227" spans="1:65" s="2" customFormat="1" ht="11.25">
      <c r="A227" s="34"/>
      <c r="B227" s="35"/>
      <c r="C227" s="36"/>
      <c r="D227" s="216" t="s">
        <v>143</v>
      </c>
      <c r="E227" s="36"/>
      <c r="F227" s="217" t="s">
        <v>534</v>
      </c>
      <c r="G227" s="36"/>
      <c r="H227" s="36"/>
      <c r="I227" s="115"/>
      <c r="J227" s="36"/>
      <c r="K227" s="36"/>
      <c r="L227" s="39"/>
      <c r="M227" s="218"/>
      <c r="N227" s="219"/>
      <c r="O227" s="71"/>
      <c r="P227" s="71"/>
      <c r="Q227" s="71"/>
      <c r="R227" s="71"/>
      <c r="S227" s="71"/>
      <c r="T227" s="72"/>
      <c r="U227" s="34"/>
      <c r="V227" s="34"/>
      <c r="W227" s="34"/>
      <c r="X227" s="34"/>
      <c r="Y227" s="34"/>
      <c r="Z227" s="34"/>
      <c r="AA227" s="34"/>
      <c r="AB227" s="34"/>
      <c r="AC227" s="34"/>
      <c r="AD227" s="34"/>
      <c r="AE227" s="34"/>
      <c r="AT227" s="17" t="s">
        <v>143</v>
      </c>
      <c r="AU227" s="17" t="s">
        <v>84</v>
      </c>
    </row>
    <row r="228" spans="1:65" s="13" customFormat="1" ht="11.25">
      <c r="B228" s="221"/>
      <c r="C228" s="222"/>
      <c r="D228" s="216" t="s">
        <v>146</v>
      </c>
      <c r="E228" s="223" t="s">
        <v>1</v>
      </c>
      <c r="F228" s="224" t="s">
        <v>536</v>
      </c>
      <c r="G228" s="222"/>
      <c r="H228" s="223" t="s">
        <v>1</v>
      </c>
      <c r="I228" s="225"/>
      <c r="J228" s="222"/>
      <c r="K228" s="222"/>
      <c r="L228" s="226"/>
      <c r="M228" s="227"/>
      <c r="N228" s="228"/>
      <c r="O228" s="228"/>
      <c r="P228" s="228"/>
      <c r="Q228" s="228"/>
      <c r="R228" s="228"/>
      <c r="S228" s="228"/>
      <c r="T228" s="229"/>
      <c r="AT228" s="230" t="s">
        <v>146</v>
      </c>
      <c r="AU228" s="230" t="s">
        <v>84</v>
      </c>
      <c r="AV228" s="13" t="s">
        <v>84</v>
      </c>
      <c r="AW228" s="13" t="s">
        <v>33</v>
      </c>
      <c r="AX228" s="13" t="s">
        <v>76</v>
      </c>
      <c r="AY228" s="230" t="s">
        <v>134</v>
      </c>
    </row>
    <row r="229" spans="1:65" s="14" customFormat="1" ht="11.25">
      <c r="B229" s="231"/>
      <c r="C229" s="232"/>
      <c r="D229" s="216" t="s">
        <v>146</v>
      </c>
      <c r="E229" s="233" t="s">
        <v>1</v>
      </c>
      <c r="F229" s="234" t="s">
        <v>84</v>
      </c>
      <c r="G229" s="232"/>
      <c r="H229" s="235">
        <v>1</v>
      </c>
      <c r="I229" s="236"/>
      <c r="J229" s="232"/>
      <c r="K229" s="232"/>
      <c r="L229" s="237"/>
      <c r="M229" s="238"/>
      <c r="N229" s="239"/>
      <c r="O229" s="239"/>
      <c r="P229" s="239"/>
      <c r="Q229" s="239"/>
      <c r="R229" s="239"/>
      <c r="S229" s="239"/>
      <c r="T229" s="240"/>
      <c r="AT229" s="241" t="s">
        <v>146</v>
      </c>
      <c r="AU229" s="241" t="s">
        <v>84</v>
      </c>
      <c r="AV229" s="14" t="s">
        <v>86</v>
      </c>
      <c r="AW229" s="14" t="s">
        <v>33</v>
      </c>
      <c r="AX229" s="14" t="s">
        <v>84</v>
      </c>
      <c r="AY229" s="241" t="s">
        <v>134</v>
      </c>
    </row>
    <row r="230" spans="1:65" s="2" customFormat="1" ht="16.5" customHeight="1">
      <c r="A230" s="34"/>
      <c r="B230" s="35"/>
      <c r="C230" s="253" t="s">
        <v>304</v>
      </c>
      <c r="D230" s="253" t="s">
        <v>250</v>
      </c>
      <c r="E230" s="254" t="s">
        <v>537</v>
      </c>
      <c r="F230" s="255" t="s">
        <v>538</v>
      </c>
      <c r="G230" s="256" t="s">
        <v>203</v>
      </c>
      <c r="H230" s="257">
        <v>1</v>
      </c>
      <c r="I230" s="258"/>
      <c r="J230" s="259">
        <f>ROUND(I230*H230,2)</f>
        <v>0</v>
      </c>
      <c r="K230" s="255" t="s">
        <v>1</v>
      </c>
      <c r="L230" s="260"/>
      <c r="M230" s="261" t="s">
        <v>1</v>
      </c>
      <c r="N230" s="262" t="s">
        <v>41</v>
      </c>
      <c r="O230" s="71"/>
      <c r="P230" s="212">
        <f>O230*H230</f>
        <v>0</v>
      </c>
      <c r="Q230" s="212">
        <v>3.3E-4</v>
      </c>
      <c r="R230" s="212">
        <f>Q230*H230</f>
        <v>3.3E-4</v>
      </c>
      <c r="S230" s="212">
        <v>0</v>
      </c>
      <c r="T230" s="213">
        <f>S230*H230</f>
        <v>0</v>
      </c>
      <c r="U230" s="34"/>
      <c r="V230" s="34"/>
      <c r="W230" s="34"/>
      <c r="X230" s="34"/>
      <c r="Y230" s="34"/>
      <c r="Z230" s="34"/>
      <c r="AA230" s="34"/>
      <c r="AB230" s="34"/>
      <c r="AC230" s="34"/>
      <c r="AD230" s="34"/>
      <c r="AE230" s="34"/>
      <c r="AR230" s="214" t="s">
        <v>253</v>
      </c>
      <c r="AT230" s="214" t="s">
        <v>250</v>
      </c>
      <c r="AU230" s="214" t="s">
        <v>84</v>
      </c>
      <c r="AY230" s="17" t="s">
        <v>134</v>
      </c>
      <c r="BE230" s="215">
        <f>IF(N230="základní",J230,0)</f>
        <v>0</v>
      </c>
      <c r="BF230" s="215">
        <f>IF(N230="snížená",J230,0)</f>
        <v>0</v>
      </c>
      <c r="BG230" s="215">
        <f>IF(N230="zákl. přenesená",J230,0)</f>
        <v>0</v>
      </c>
      <c r="BH230" s="215">
        <f>IF(N230="sníž. přenesená",J230,0)</f>
        <v>0</v>
      </c>
      <c r="BI230" s="215">
        <f>IF(N230="nulová",J230,0)</f>
        <v>0</v>
      </c>
      <c r="BJ230" s="17" t="s">
        <v>84</v>
      </c>
      <c r="BK230" s="215">
        <f>ROUND(I230*H230,2)</f>
        <v>0</v>
      </c>
      <c r="BL230" s="17" t="s">
        <v>225</v>
      </c>
      <c r="BM230" s="214" t="s">
        <v>539</v>
      </c>
    </row>
    <row r="231" spans="1:65" s="2" customFormat="1" ht="11.25">
      <c r="A231" s="34"/>
      <c r="B231" s="35"/>
      <c r="C231" s="36"/>
      <c r="D231" s="216" t="s">
        <v>143</v>
      </c>
      <c r="E231" s="36"/>
      <c r="F231" s="217" t="s">
        <v>538</v>
      </c>
      <c r="G231" s="36"/>
      <c r="H231" s="36"/>
      <c r="I231" s="115"/>
      <c r="J231" s="36"/>
      <c r="K231" s="36"/>
      <c r="L231" s="39"/>
      <c r="M231" s="218"/>
      <c r="N231" s="219"/>
      <c r="O231" s="71"/>
      <c r="P231" s="71"/>
      <c r="Q231" s="71"/>
      <c r="R231" s="71"/>
      <c r="S231" s="71"/>
      <c r="T231" s="72"/>
      <c r="U231" s="34"/>
      <c r="V231" s="34"/>
      <c r="W231" s="34"/>
      <c r="X231" s="34"/>
      <c r="Y231" s="34"/>
      <c r="Z231" s="34"/>
      <c r="AA231" s="34"/>
      <c r="AB231" s="34"/>
      <c r="AC231" s="34"/>
      <c r="AD231" s="34"/>
      <c r="AE231" s="34"/>
      <c r="AT231" s="17" t="s">
        <v>143</v>
      </c>
      <c r="AU231" s="17" t="s">
        <v>84</v>
      </c>
    </row>
    <row r="232" spans="1:65" s="13" customFormat="1" ht="11.25">
      <c r="B232" s="221"/>
      <c r="C232" s="222"/>
      <c r="D232" s="216" t="s">
        <v>146</v>
      </c>
      <c r="E232" s="223" t="s">
        <v>1</v>
      </c>
      <c r="F232" s="224" t="s">
        <v>540</v>
      </c>
      <c r="G232" s="222"/>
      <c r="H232" s="223" t="s">
        <v>1</v>
      </c>
      <c r="I232" s="225"/>
      <c r="J232" s="222"/>
      <c r="K232" s="222"/>
      <c r="L232" s="226"/>
      <c r="M232" s="227"/>
      <c r="N232" s="228"/>
      <c r="O232" s="228"/>
      <c r="P232" s="228"/>
      <c r="Q232" s="228"/>
      <c r="R232" s="228"/>
      <c r="S232" s="228"/>
      <c r="T232" s="229"/>
      <c r="AT232" s="230" t="s">
        <v>146</v>
      </c>
      <c r="AU232" s="230" t="s">
        <v>84</v>
      </c>
      <c r="AV232" s="13" t="s">
        <v>84</v>
      </c>
      <c r="AW232" s="13" t="s">
        <v>33</v>
      </c>
      <c r="AX232" s="13" t="s">
        <v>76</v>
      </c>
      <c r="AY232" s="230" t="s">
        <v>134</v>
      </c>
    </row>
    <row r="233" spans="1:65" s="14" customFormat="1" ht="11.25">
      <c r="B233" s="231"/>
      <c r="C233" s="232"/>
      <c r="D233" s="216" t="s">
        <v>146</v>
      </c>
      <c r="E233" s="233" t="s">
        <v>1</v>
      </c>
      <c r="F233" s="234" t="s">
        <v>84</v>
      </c>
      <c r="G233" s="232"/>
      <c r="H233" s="235">
        <v>1</v>
      </c>
      <c r="I233" s="236"/>
      <c r="J233" s="232"/>
      <c r="K233" s="232"/>
      <c r="L233" s="237"/>
      <c r="M233" s="238"/>
      <c r="N233" s="239"/>
      <c r="O233" s="239"/>
      <c r="P233" s="239"/>
      <c r="Q233" s="239"/>
      <c r="R233" s="239"/>
      <c r="S233" s="239"/>
      <c r="T233" s="240"/>
      <c r="AT233" s="241" t="s">
        <v>146</v>
      </c>
      <c r="AU233" s="241" t="s">
        <v>84</v>
      </c>
      <c r="AV233" s="14" t="s">
        <v>86</v>
      </c>
      <c r="AW233" s="14" t="s">
        <v>33</v>
      </c>
      <c r="AX233" s="14" t="s">
        <v>84</v>
      </c>
      <c r="AY233" s="241" t="s">
        <v>134</v>
      </c>
    </row>
    <row r="234" spans="1:65" s="2" customFormat="1" ht="16.5" customHeight="1">
      <c r="A234" s="34"/>
      <c r="B234" s="35"/>
      <c r="C234" s="253" t="s">
        <v>541</v>
      </c>
      <c r="D234" s="253" t="s">
        <v>250</v>
      </c>
      <c r="E234" s="254" t="s">
        <v>542</v>
      </c>
      <c r="F234" s="255" t="s">
        <v>543</v>
      </c>
      <c r="G234" s="256" t="s">
        <v>203</v>
      </c>
      <c r="H234" s="257">
        <v>1</v>
      </c>
      <c r="I234" s="258"/>
      <c r="J234" s="259">
        <f>ROUND(I234*H234,2)</f>
        <v>0</v>
      </c>
      <c r="K234" s="255" t="s">
        <v>1</v>
      </c>
      <c r="L234" s="260"/>
      <c r="M234" s="261" t="s">
        <v>1</v>
      </c>
      <c r="N234" s="262" t="s">
        <v>41</v>
      </c>
      <c r="O234" s="71"/>
      <c r="P234" s="212">
        <f>O234*H234</f>
        <v>0</v>
      </c>
      <c r="Q234" s="212">
        <v>4.0000000000000002E-4</v>
      </c>
      <c r="R234" s="212">
        <f>Q234*H234</f>
        <v>4.0000000000000002E-4</v>
      </c>
      <c r="S234" s="212">
        <v>0</v>
      </c>
      <c r="T234" s="213">
        <f>S234*H234</f>
        <v>0</v>
      </c>
      <c r="U234" s="34"/>
      <c r="V234" s="34"/>
      <c r="W234" s="34"/>
      <c r="X234" s="34"/>
      <c r="Y234" s="34"/>
      <c r="Z234" s="34"/>
      <c r="AA234" s="34"/>
      <c r="AB234" s="34"/>
      <c r="AC234" s="34"/>
      <c r="AD234" s="34"/>
      <c r="AE234" s="34"/>
      <c r="AR234" s="214" t="s">
        <v>253</v>
      </c>
      <c r="AT234" s="214" t="s">
        <v>250</v>
      </c>
      <c r="AU234" s="214" t="s">
        <v>84</v>
      </c>
      <c r="AY234" s="17" t="s">
        <v>134</v>
      </c>
      <c r="BE234" s="215">
        <f>IF(N234="základní",J234,0)</f>
        <v>0</v>
      </c>
      <c r="BF234" s="215">
        <f>IF(N234="snížená",J234,0)</f>
        <v>0</v>
      </c>
      <c r="BG234" s="215">
        <f>IF(N234="zákl. přenesená",J234,0)</f>
        <v>0</v>
      </c>
      <c r="BH234" s="215">
        <f>IF(N234="sníž. přenesená",J234,0)</f>
        <v>0</v>
      </c>
      <c r="BI234" s="215">
        <f>IF(N234="nulová",J234,0)</f>
        <v>0</v>
      </c>
      <c r="BJ234" s="17" t="s">
        <v>84</v>
      </c>
      <c r="BK234" s="215">
        <f>ROUND(I234*H234,2)</f>
        <v>0</v>
      </c>
      <c r="BL234" s="17" t="s">
        <v>225</v>
      </c>
      <c r="BM234" s="214" t="s">
        <v>544</v>
      </c>
    </row>
    <row r="235" spans="1:65" s="2" customFormat="1" ht="11.25">
      <c r="A235" s="34"/>
      <c r="B235" s="35"/>
      <c r="C235" s="36"/>
      <c r="D235" s="216" t="s">
        <v>143</v>
      </c>
      <c r="E235" s="36"/>
      <c r="F235" s="217" t="s">
        <v>543</v>
      </c>
      <c r="G235" s="36"/>
      <c r="H235" s="36"/>
      <c r="I235" s="115"/>
      <c r="J235" s="36"/>
      <c r="K235" s="36"/>
      <c r="L235" s="39"/>
      <c r="M235" s="218"/>
      <c r="N235" s="219"/>
      <c r="O235" s="71"/>
      <c r="P235" s="71"/>
      <c r="Q235" s="71"/>
      <c r="R235" s="71"/>
      <c r="S235" s="71"/>
      <c r="T235" s="72"/>
      <c r="U235" s="34"/>
      <c r="V235" s="34"/>
      <c r="W235" s="34"/>
      <c r="X235" s="34"/>
      <c r="Y235" s="34"/>
      <c r="Z235" s="34"/>
      <c r="AA235" s="34"/>
      <c r="AB235" s="34"/>
      <c r="AC235" s="34"/>
      <c r="AD235" s="34"/>
      <c r="AE235" s="34"/>
      <c r="AT235" s="17" t="s">
        <v>143</v>
      </c>
      <c r="AU235" s="17" t="s">
        <v>84</v>
      </c>
    </row>
    <row r="236" spans="1:65" s="13" customFormat="1" ht="11.25">
      <c r="B236" s="221"/>
      <c r="C236" s="222"/>
      <c r="D236" s="216" t="s">
        <v>146</v>
      </c>
      <c r="E236" s="223" t="s">
        <v>1</v>
      </c>
      <c r="F236" s="224" t="s">
        <v>545</v>
      </c>
      <c r="G236" s="222"/>
      <c r="H236" s="223" t="s">
        <v>1</v>
      </c>
      <c r="I236" s="225"/>
      <c r="J236" s="222"/>
      <c r="K236" s="222"/>
      <c r="L236" s="226"/>
      <c r="M236" s="227"/>
      <c r="N236" s="228"/>
      <c r="O236" s="228"/>
      <c r="P236" s="228"/>
      <c r="Q236" s="228"/>
      <c r="R236" s="228"/>
      <c r="S236" s="228"/>
      <c r="T236" s="229"/>
      <c r="AT236" s="230" t="s">
        <v>146</v>
      </c>
      <c r="AU236" s="230" t="s">
        <v>84</v>
      </c>
      <c r="AV236" s="13" t="s">
        <v>84</v>
      </c>
      <c r="AW236" s="13" t="s">
        <v>33</v>
      </c>
      <c r="AX236" s="13" t="s">
        <v>76</v>
      </c>
      <c r="AY236" s="230" t="s">
        <v>134</v>
      </c>
    </row>
    <row r="237" spans="1:65" s="14" customFormat="1" ht="11.25">
      <c r="B237" s="231"/>
      <c r="C237" s="232"/>
      <c r="D237" s="216" t="s">
        <v>146</v>
      </c>
      <c r="E237" s="233" t="s">
        <v>1</v>
      </c>
      <c r="F237" s="234" t="s">
        <v>84</v>
      </c>
      <c r="G237" s="232"/>
      <c r="H237" s="235">
        <v>1</v>
      </c>
      <c r="I237" s="236"/>
      <c r="J237" s="232"/>
      <c r="K237" s="232"/>
      <c r="L237" s="237"/>
      <c r="M237" s="238"/>
      <c r="N237" s="239"/>
      <c r="O237" s="239"/>
      <c r="P237" s="239"/>
      <c r="Q237" s="239"/>
      <c r="R237" s="239"/>
      <c r="S237" s="239"/>
      <c r="T237" s="240"/>
      <c r="AT237" s="241" t="s">
        <v>146</v>
      </c>
      <c r="AU237" s="241" t="s">
        <v>84</v>
      </c>
      <c r="AV237" s="14" t="s">
        <v>86</v>
      </c>
      <c r="AW237" s="14" t="s">
        <v>33</v>
      </c>
      <c r="AX237" s="14" t="s">
        <v>84</v>
      </c>
      <c r="AY237" s="241" t="s">
        <v>134</v>
      </c>
    </row>
    <row r="238" spans="1:65" s="2" customFormat="1" ht="16.5" customHeight="1">
      <c r="A238" s="34"/>
      <c r="B238" s="35"/>
      <c r="C238" s="253" t="s">
        <v>253</v>
      </c>
      <c r="D238" s="253" t="s">
        <v>250</v>
      </c>
      <c r="E238" s="254" t="s">
        <v>546</v>
      </c>
      <c r="F238" s="255" t="s">
        <v>547</v>
      </c>
      <c r="G238" s="256" t="s">
        <v>203</v>
      </c>
      <c r="H238" s="257">
        <v>1</v>
      </c>
      <c r="I238" s="258"/>
      <c r="J238" s="259">
        <f>ROUND(I238*H238,2)</f>
        <v>0</v>
      </c>
      <c r="K238" s="255" t="s">
        <v>1</v>
      </c>
      <c r="L238" s="260"/>
      <c r="M238" s="261" t="s">
        <v>1</v>
      </c>
      <c r="N238" s="262" t="s">
        <v>41</v>
      </c>
      <c r="O238" s="71"/>
      <c r="P238" s="212">
        <f>O238*H238</f>
        <v>0</v>
      </c>
      <c r="Q238" s="212">
        <v>6.0999999999999997E-4</v>
      </c>
      <c r="R238" s="212">
        <f>Q238*H238</f>
        <v>6.0999999999999997E-4</v>
      </c>
      <c r="S238" s="212">
        <v>0</v>
      </c>
      <c r="T238" s="213">
        <f>S238*H238</f>
        <v>0</v>
      </c>
      <c r="U238" s="34"/>
      <c r="V238" s="34"/>
      <c r="W238" s="34"/>
      <c r="X238" s="34"/>
      <c r="Y238" s="34"/>
      <c r="Z238" s="34"/>
      <c r="AA238" s="34"/>
      <c r="AB238" s="34"/>
      <c r="AC238" s="34"/>
      <c r="AD238" s="34"/>
      <c r="AE238" s="34"/>
      <c r="AR238" s="214" t="s">
        <v>253</v>
      </c>
      <c r="AT238" s="214" t="s">
        <v>250</v>
      </c>
      <c r="AU238" s="214" t="s">
        <v>84</v>
      </c>
      <c r="AY238" s="17" t="s">
        <v>134</v>
      </c>
      <c r="BE238" s="215">
        <f>IF(N238="základní",J238,0)</f>
        <v>0</v>
      </c>
      <c r="BF238" s="215">
        <f>IF(N238="snížená",J238,0)</f>
        <v>0</v>
      </c>
      <c r="BG238" s="215">
        <f>IF(N238="zákl. přenesená",J238,0)</f>
        <v>0</v>
      </c>
      <c r="BH238" s="215">
        <f>IF(N238="sníž. přenesená",J238,0)</f>
        <v>0</v>
      </c>
      <c r="BI238" s="215">
        <f>IF(N238="nulová",J238,0)</f>
        <v>0</v>
      </c>
      <c r="BJ238" s="17" t="s">
        <v>84</v>
      </c>
      <c r="BK238" s="215">
        <f>ROUND(I238*H238,2)</f>
        <v>0</v>
      </c>
      <c r="BL238" s="17" t="s">
        <v>225</v>
      </c>
      <c r="BM238" s="214" t="s">
        <v>548</v>
      </c>
    </row>
    <row r="239" spans="1:65" s="2" customFormat="1" ht="11.25">
      <c r="A239" s="34"/>
      <c r="B239" s="35"/>
      <c r="C239" s="36"/>
      <c r="D239" s="216" t="s">
        <v>143</v>
      </c>
      <c r="E239" s="36"/>
      <c r="F239" s="217" t="s">
        <v>547</v>
      </c>
      <c r="G239" s="36"/>
      <c r="H239" s="36"/>
      <c r="I239" s="115"/>
      <c r="J239" s="36"/>
      <c r="K239" s="36"/>
      <c r="L239" s="39"/>
      <c r="M239" s="218"/>
      <c r="N239" s="219"/>
      <c r="O239" s="71"/>
      <c r="P239" s="71"/>
      <c r="Q239" s="71"/>
      <c r="R239" s="71"/>
      <c r="S239" s="71"/>
      <c r="T239" s="72"/>
      <c r="U239" s="34"/>
      <c r="V239" s="34"/>
      <c r="W239" s="34"/>
      <c r="X239" s="34"/>
      <c r="Y239" s="34"/>
      <c r="Z239" s="34"/>
      <c r="AA239" s="34"/>
      <c r="AB239" s="34"/>
      <c r="AC239" s="34"/>
      <c r="AD239" s="34"/>
      <c r="AE239" s="34"/>
      <c r="AT239" s="17" t="s">
        <v>143</v>
      </c>
      <c r="AU239" s="17" t="s">
        <v>84</v>
      </c>
    </row>
    <row r="240" spans="1:65" s="13" customFormat="1" ht="11.25">
      <c r="B240" s="221"/>
      <c r="C240" s="222"/>
      <c r="D240" s="216" t="s">
        <v>146</v>
      </c>
      <c r="E240" s="223" t="s">
        <v>1</v>
      </c>
      <c r="F240" s="224" t="s">
        <v>549</v>
      </c>
      <c r="G240" s="222"/>
      <c r="H240" s="223" t="s">
        <v>1</v>
      </c>
      <c r="I240" s="225"/>
      <c r="J240" s="222"/>
      <c r="K240" s="222"/>
      <c r="L240" s="226"/>
      <c r="M240" s="227"/>
      <c r="N240" s="228"/>
      <c r="O240" s="228"/>
      <c r="P240" s="228"/>
      <c r="Q240" s="228"/>
      <c r="R240" s="228"/>
      <c r="S240" s="228"/>
      <c r="T240" s="229"/>
      <c r="AT240" s="230" t="s">
        <v>146</v>
      </c>
      <c r="AU240" s="230" t="s">
        <v>84</v>
      </c>
      <c r="AV240" s="13" t="s">
        <v>84</v>
      </c>
      <c r="AW240" s="13" t="s">
        <v>33</v>
      </c>
      <c r="AX240" s="13" t="s">
        <v>76</v>
      </c>
      <c r="AY240" s="230" t="s">
        <v>134</v>
      </c>
    </row>
    <row r="241" spans="1:65" s="14" customFormat="1" ht="11.25">
      <c r="B241" s="231"/>
      <c r="C241" s="232"/>
      <c r="D241" s="216" t="s">
        <v>146</v>
      </c>
      <c r="E241" s="233" t="s">
        <v>1</v>
      </c>
      <c r="F241" s="234" t="s">
        <v>84</v>
      </c>
      <c r="G241" s="232"/>
      <c r="H241" s="235">
        <v>1</v>
      </c>
      <c r="I241" s="236"/>
      <c r="J241" s="232"/>
      <c r="K241" s="232"/>
      <c r="L241" s="237"/>
      <c r="M241" s="238"/>
      <c r="N241" s="239"/>
      <c r="O241" s="239"/>
      <c r="P241" s="239"/>
      <c r="Q241" s="239"/>
      <c r="R241" s="239"/>
      <c r="S241" s="239"/>
      <c r="T241" s="240"/>
      <c r="AT241" s="241" t="s">
        <v>146</v>
      </c>
      <c r="AU241" s="241" t="s">
        <v>84</v>
      </c>
      <c r="AV241" s="14" t="s">
        <v>86</v>
      </c>
      <c r="AW241" s="14" t="s">
        <v>33</v>
      </c>
      <c r="AX241" s="14" t="s">
        <v>84</v>
      </c>
      <c r="AY241" s="241" t="s">
        <v>134</v>
      </c>
    </row>
    <row r="242" spans="1:65" s="2" customFormat="1" ht="16.5" customHeight="1">
      <c r="A242" s="34"/>
      <c r="B242" s="35"/>
      <c r="C242" s="253" t="s">
        <v>550</v>
      </c>
      <c r="D242" s="253" t="s">
        <v>250</v>
      </c>
      <c r="E242" s="254" t="s">
        <v>551</v>
      </c>
      <c r="F242" s="255" t="s">
        <v>552</v>
      </c>
      <c r="G242" s="256" t="s">
        <v>203</v>
      </c>
      <c r="H242" s="257">
        <v>1</v>
      </c>
      <c r="I242" s="258"/>
      <c r="J242" s="259">
        <f>ROUND(I242*H242,2)</f>
        <v>0</v>
      </c>
      <c r="K242" s="255" t="s">
        <v>1</v>
      </c>
      <c r="L242" s="260"/>
      <c r="M242" s="261" t="s">
        <v>1</v>
      </c>
      <c r="N242" s="262" t="s">
        <v>41</v>
      </c>
      <c r="O242" s="71"/>
      <c r="P242" s="212">
        <f>O242*H242</f>
        <v>0</v>
      </c>
      <c r="Q242" s="212">
        <v>4.4000000000000002E-4</v>
      </c>
      <c r="R242" s="212">
        <f>Q242*H242</f>
        <v>4.4000000000000002E-4</v>
      </c>
      <c r="S242" s="212">
        <v>0</v>
      </c>
      <c r="T242" s="213">
        <f>S242*H242</f>
        <v>0</v>
      </c>
      <c r="U242" s="34"/>
      <c r="V242" s="34"/>
      <c r="W242" s="34"/>
      <c r="X242" s="34"/>
      <c r="Y242" s="34"/>
      <c r="Z242" s="34"/>
      <c r="AA242" s="34"/>
      <c r="AB242" s="34"/>
      <c r="AC242" s="34"/>
      <c r="AD242" s="34"/>
      <c r="AE242" s="34"/>
      <c r="AR242" s="214" t="s">
        <v>253</v>
      </c>
      <c r="AT242" s="214" t="s">
        <v>250</v>
      </c>
      <c r="AU242" s="214" t="s">
        <v>84</v>
      </c>
      <c r="AY242" s="17" t="s">
        <v>134</v>
      </c>
      <c r="BE242" s="215">
        <f>IF(N242="základní",J242,0)</f>
        <v>0</v>
      </c>
      <c r="BF242" s="215">
        <f>IF(N242="snížená",J242,0)</f>
        <v>0</v>
      </c>
      <c r="BG242" s="215">
        <f>IF(N242="zákl. přenesená",J242,0)</f>
        <v>0</v>
      </c>
      <c r="BH242" s="215">
        <f>IF(N242="sníž. přenesená",J242,0)</f>
        <v>0</v>
      </c>
      <c r="BI242" s="215">
        <f>IF(N242="nulová",J242,0)</f>
        <v>0</v>
      </c>
      <c r="BJ242" s="17" t="s">
        <v>84</v>
      </c>
      <c r="BK242" s="215">
        <f>ROUND(I242*H242,2)</f>
        <v>0</v>
      </c>
      <c r="BL242" s="17" t="s">
        <v>225</v>
      </c>
      <c r="BM242" s="214" t="s">
        <v>553</v>
      </c>
    </row>
    <row r="243" spans="1:65" s="2" customFormat="1" ht="11.25">
      <c r="A243" s="34"/>
      <c r="B243" s="35"/>
      <c r="C243" s="36"/>
      <c r="D243" s="216" t="s">
        <v>143</v>
      </c>
      <c r="E243" s="36"/>
      <c r="F243" s="217" t="s">
        <v>552</v>
      </c>
      <c r="G243" s="36"/>
      <c r="H243" s="36"/>
      <c r="I243" s="115"/>
      <c r="J243" s="36"/>
      <c r="K243" s="36"/>
      <c r="L243" s="39"/>
      <c r="M243" s="218"/>
      <c r="N243" s="219"/>
      <c r="O243" s="71"/>
      <c r="P243" s="71"/>
      <c r="Q243" s="71"/>
      <c r="R243" s="71"/>
      <c r="S243" s="71"/>
      <c r="T243" s="72"/>
      <c r="U243" s="34"/>
      <c r="V243" s="34"/>
      <c r="W243" s="34"/>
      <c r="X243" s="34"/>
      <c r="Y243" s="34"/>
      <c r="Z243" s="34"/>
      <c r="AA243" s="34"/>
      <c r="AB243" s="34"/>
      <c r="AC243" s="34"/>
      <c r="AD243" s="34"/>
      <c r="AE243" s="34"/>
      <c r="AT243" s="17" t="s">
        <v>143</v>
      </c>
      <c r="AU243" s="17" t="s">
        <v>84</v>
      </c>
    </row>
    <row r="244" spans="1:65" s="13" customFormat="1" ht="11.25">
      <c r="B244" s="221"/>
      <c r="C244" s="222"/>
      <c r="D244" s="216" t="s">
        <v>146</v>
      </c>
      <c r="E244" s="223" t="s">
        <v>1</v>
      </c>
      <c r="F244" s="224" t="s">
        <v>554</v>
      </c>
      <c r="G244" s="222"/>
      <c r="H244" s="223" t="s">
        <v>1</v>
      </c>
      <c r="I244" s="225"/>
      <c r="J244" s="222"/>
      <c r="K244" s="222"/>
      <c r="L244" s="226"/>
      <c r="M244" s="227"/>
      <c r="N244" s="228"/>
      <c r="O244" s="228"/>
      <c r="P244" s="228"/>
      <c r="Q244" s="228"/>
      <c r="R244" s="228"/>
      <c r="S244" s="228"/>
      <c r="T244" s="229"/>
      <c r="AT244" s="230" t="s">
        <v>146</v>
      </c>
      <c r="AU244" s="230" t="s">
        <v>84</v>
      </c>
      <c r="AV244" s="13" t="s">
        <v>84</v>
      </c>
      <c r="AW244" s="13" t="s">
        <v>33</v>
      </c>
      <c r="AX244" s="13" t="s">
        <v>76</v>
      </c>
      <c r="AY244" s="230" t="s">
        <v>134</v>
      </c>
    </row>
    <row r="245" spans="1:65" s="14" customFormat="1" ht="11.25">
      <c r="B245" s="231"/>
      <c r="C245" s="232"/>
      <c r="D245" s="216" t="s">
        <v>146</v>
      </c>
      <c r="E245" s="233" t="s">
        <v>1</v>
      </c>
      <c r="F245" s="234" t="s">
        <v>84</v>
      </c>
      <c r="G245" s="232"/>
      <c r="H245" s="235">
        <v>1</v>
      </c>
      <c r="I245" s="236"/>
      <c r="J245" s="232"/>
      <c r="K245" s="232"/>
      <c r="L245" s="237"/>
      <c r="M245" s="238"/>
      <c r="N245" s="239"/>
      <c r="O245" s="239"/>
      <c r="P245" s="239"/>
      <c r="Q245" s="239"/>
      <c r="R245" s="239"/>
      <c r="S245" s="239"/>
      <c r="T245" s="240"/>
      <c r="AT245" s="241" t="s">
        <v>146</v>
      </c>
      <c r="AU245" s="241" t="s">
        <v>84</v>
      </c>
      <c r="AV245" s="14" t="s">
        <v>86</v>
      </c>
      <c r="AW245" s="14" t="s">
        <v>33</v>
      </c>
      <c r="AX245" s="14" t="s">
        <v>84</v>
      </c>
      <c r="AY245" s="241" t="s">
        <v>134</v>
      </c>
    </row>
    <row r="246" spans="1:65" s="2" customFormat="1" ht="16.5" customHeight="1">
      <c r="A246" s="34"/>
      <c r="B246" s="35"/>
      <c r="C246" s="203" t="s">
        <v>330</v>
      </c>
      <c r="D246" s="203" t="s">
        <v>136</v>
      </c>
      <c r="E246" s="204" t="s">
        <v>555</v>
      </c>
      <c r="F246" s="205" t="s">
        <v>556</v>
      </c>
      <c r="G246" s="206" t="s">
        <v>203</v>
      </c>
      <c r="H246" s="207">
        <v>1</v>
      </c>
      <c r="I246" s="208"/>
      <c r="J246" s="209">
        <f>ROUND(I246*H246,2)</f>
        <v>0</v>
      </c>
      <c r="K246" s="205" t="s">
        <v>140</v>
      </c>
      <c r="L246" s="39"/>
      <c r="M246" s="210" t="s">
        <v>1</v>
      </c>
      <c r="N246" s="211" t="s">
        <v>41</v>
      </c>
      <c r="O246" s="71"/>
      <c r="P246" s="212">
        <f>O246*H246</f>
        <v>0</v>
      </c>
      <c r="Q246" s="212">
        <v>0</v>
      </c>
      <c r="R246" s="212">
        <f>Q246*H246</f>
        <v>0</v>
      </c>
      <c r="S246" s="212">
        <v>0</v>
      </c>
      <c r="T246" s="213">
        <f>S246*H246</f>
        <v>0</v>
      </c>
      <c r="U246" s="34"/>
      <c r="V246" s="34"/>
      <c r="W246" s="34"/>
      <c r="X246" s="34"/>
      <c r="Y246" s="34"/>
      <c r="Z246" s="34"/>
      <c r="AA246" s="34"/>
      <c r="AB246" s="34"/>
      <c r="AC246" s="34"/>
      <c r="AD246" s="34"/>
      <c r="AE246" s="34"/>
      <c r="AR246" s="214" t="s">
        <v>225</v>
      </c>
      <c r="AT246" s="214" t="s">
        <v>136</v>
      </c>
      <c r="AU246" s="214" t="s">
        <v>84</v>
      </c>
      <c r="AY246" s="17" t="s">
        <v>134</v>
      </c>
      <c r="BE246" s="215">
        <f>IF(N246="základní",J246,0)</f>
        <v>0</v>
      </c>
      <c r="BF246" s="215">
        <f>IF(N246="snížená",J246,0)</f>
        <v>0</v>
      </c>
      <c r="BG246" s="215">
        <f>IF(N246="zákl. přenesená",J246,0)</f>
        <v>0</v>
      </c>
      <c r="BH246" s="215">
        <f>IF(N246="sníž. přenesená",J246,0)</f>
        <v>0</v>
      </c>
      <c r="BI246" s="215">
        <f>IF(N246="nulová",J246,0)</f>
        <v>0</v>
      </c>
      <c r="BJ246" s="17" t="s">
        <v>84</v>
      </c>
      <c r="BK246" s="215">
        <f>ROUND(I246*H246,2)</f>
        <v>0</v>
      </c>
      <c r="BL246" s="17" t="s">
        <v>225</v>
      </c>
      <c r="BM246" s="214" t="s">
        <v>557</v>
      </c>
    </row>
    <row r="247" spans="1:65" s="2" customFormat="1" ht="11.25">
      <c r="A247" s="34"/>
      <c r="B247" s="35"/>
      <c r="C247" s="36"/>
      <c r="D247" s="216" t="s">
        <v>143</v>
      </c>
      <c r="E247" s="36"/>
      <c r="F247" s="217" t="s">
        <v>556</v>
      </c>
      <c r="G247" s="36"/>
      <c r="H247" s="36"/>
      <c r="I247" s="115"/>
      <c r="J247" s="36"/>
      <c r="K247" s="36"/>
      <c r="L247" s="39"/>
      <c r="M247" s="218"/>
      <c r="N247" s="219"/>
      <c r="O247" s="71"/>
      <c r="P247" s="71"/>
      <c r="Q247" s="71"/>
      <c r="R247" s="71"/>
      <c r="S247" s="71"/>
      <c r="T247" s="72"/>
      <c r="U247" s="34"/>
      <c r="V247" s="34"/>
      <c r="W247" s="34"/>
      <c r="X247" s="34"/>
      <c r="Y247" s="34"/>
      <c r="Z247" s="34"/>
      <c r="AA247" s="34"/>
      <c r="AB247" s="34"/>
      <c r="AC247" s="34"/>
      <c r="AD247" s="34"/>
      <c r="AE247" s="34"/>
      <c r="AT247" s="17" t="s">
        <v>143</v>
      </c>
      <c r="AU247" s="17" t="s">
        <v>84</v>
      </c>
    </row>
    <row r="248" spans="1:65" s="2" customFormat="1" ht="21.75" customHeight="1">
      <c r="A248" s="34"/>
      <c r="B248" s="35"/>
      <c r="C248" s="253" t="s">
        <v>323</v>
      </c>
      <c r="D248" s="253" t="s">
        <v>250</v>
      </c>
      <c r="E248" s="254" t="s">
        <v>558</v>
      </c>
      <c r="F248" s="255" t="s">
        <v>559</v>
      </c>
      <c r="G248" s="256" t="s">
        <v>1</v>
      </c>
      <c r="H248" s="257">
        <v>1</v>
      </c>
      <c r="I248" s="258"/>
      <c r="J248" s="259">
        <f>ROUND(I248*H248,2)</f>
        <v>0</v>
      </c>
      <c r="K248" s="255" t="s">
        <v>1</v>
      </c>
      <c r="L248" s="260"/>
      <c r="M248" s="261" t="s">
        <v>1</v>
      </c>
      <c r="N248" s="262" t="s">
        <v>41</v>
      </c>
      <c r="O248" s="71"/>
      <c r="P248" s="212">
        <f>O248*H248</f>
        <v>0</v>
      </c>
      <c r="Q248" s="212">
        <v>0</v>
      </c>
      <c r="R248" s="212">
        <f>Q248*H248</f>
        <v>0</v>
      </c>
      <c r="S248" s="212">
        <v>0</v>
      </c>
      <c r="T248" s="213">
        <f>S248*H248</f>
        <v>0</v>
      </c>
      <c r="U248" s="34"/>
      <c r="V248" s="34"/>
      <c r="W248" s="34"/>
      <c r="X248" s="34"/>
      <c r="Y248" s="34"/>
      <c r="Z248" s="34"/>
      <c r="AA248" s="34"/>
      <c r="AB248" s="34"/>
      <c r="AC248" s="34"/>
      <c r="AD248" s="34"/>
      <c r="AE248" s="34"/>
      <c r="AR248" s="214" t="s">
        <v>253</v>
      </c>
      <c r="AT248" s="214" t="s">
        <v>250</v>
      </c>
      <c r="AU248" s="214" t="s">
        <v>84</v>
      </c>
      <c r="AY248" s="17" t="s">
        <v>134</v>
      </c>
      <c r="BE248" s="215">
        <f>IF(N248="základní",J248,0)</f>
        <v>0</v>
      </c>
      <c r="BF248" s="215">
        <f>IF(N248="snížená",J248,0)</f>
        <v>0</v>
      </c>
      <c r="BG248" s="215">
        <f>IF(N248="zákl. přenesená",J248,0)</f>
        <v>0</v>
      </c>
      <c r="BH248" s="215">
        <f>IF(N248="sníž. přenesená",J248,0)</f>
        <v>0</v>
      </c>
      <c r="BI248" s="215">
        <f>IF(N248="nulová",J248,0)</f>
        <v>0</v>
      </c>
      <c r="BJ248" s="17" t="s">
        <v>84</v>
      </c>
      <c r="BK248" s="215">
        <f>ROUND(I248*H248,2)</f>
        <v>0</v>
      </c>
      <c r="BL248" s="17" t="s">
        <v>225</v>
      </c>
      <c r="BM248" s="214" t="s">
        <v>560</v>
      </c>
    </row>
    <row r="249" spans="1:65" s="2" customFormat="1" ht="19.5">
      <c r="A249" s="34"/>
      <c r="B249" s="35"/>
      <c r="C249" s="36"/>
      <c r="D249" s="216" t="s">
        <v>143</v>
      </c>
      <c r="E249" s="36"/>
      <c r="F249" s="217" t="s">
        <v>559</v>
      </c>
      <c r="G249" s="36"/>
      <c r="H249" s="36"/>
      <c r="I249" s="115"/>
      <c r="J249" s="36"/>
      <c r="K249" s="36"/>
      <c r="L249" s="39"/>
      <c r="M249" s="218"/>
      <c r="N249" s="219"/>
      <c r="O249" s="71"/>
      <c r="P249" s="71"/>
      <c r="Q249" s="71"/>
      <c r="R249" s="71"/>
      <c r="S249" s="71"/>
      <c r="T249" s="72"/>
      <c r="U249" s="34"/>
      <c r="V249" s="34"/>
      <c r="W249" s="34"/>
      <c r="X249" s="34"/>
      <c r="Y249" s="34"/>
      <c r="Z249" s="34"/>
      <c r="AA249" s="34"/>
      <c r="AB249" s="34"/>
      <c r="AC249" s="34"/>
      <c r="AD249" s="34"/>
      <c r="AE249" s="34"/>
      <c r="AT249" s="17" t="s">
        <v>143</v>
      </c>
      <c r="AU249" s="17" t="s">
        <v>84</v>
      </c>
    </row>
    <row r="250" spans="1:65" s="2" customFormat="1" ht="21.75" customHeight="1">
      <c r="A250" s="34"/>
      <c r="B250" s="35"/>
      <c r="C250" s="203" t="s">
        <v>561</v>
      </c>
      <c r="D250" s="203" t="s">
        <v>136</v>
      </c>
      <c r="E250" s="204" t="s">
        <v>562</v>
      </c>
      <c r="F250" s="205" t="s">
        <v>563</v>
      </c>
      <c r="G250" s="206" t="s">
        <v>397</v>
      </c>
      <c r="H250" s="207">
        <v>15</v>
      </c>
      <c r="I250" s="208"/>
      <c r="J250" s="209">
        <f>ROUND(I250*H250,2)</f>
        <v>0</v>
      </c>
      <c r="K250" s="205" t="s">
        <v>140</v>
      </c>
      <c r="L250" s="39"/>
      <c r="M250" s="210" t="s">
        <v>1</v>
      </c>
      <c r="N250" s="211" t="s">
        <v>41</v>
      </c>
      <c r="O250" s="71"/>
      <c r="P250" s="212">
        <f>O250*H250</f>
        <v>0</v>
      </c>
      <c r="Q250" s="212">
        <v>0</v>
      </c>
      <c r="R250" s="212">
        <f>Q250*H250</f>
        <v>0</v>
      </c>
      <c r="S250" s="212">
        <v>0</v>
      </c>
      <c r="T250" s="213">
        <f>S250*H250</f>
        <v>0</v>
      </c>
      <c r="U250" s="34"/>
      <c r="V250" s="34"/>
      <c r="W250" s="34"/>
      <c r="X250" s="34"/>
      <c r="Y250" s="34"/>
      <c r="Z250" s="34"/>
      <c r="AA250" s="34"/>
      <c r="AB250" s="34"/>
      <c r="AC250" s="34"/>
      <c r="AD250" s="34"/>
      <c r="AE250" s="34"/>
      <c r="AR250" s="214" t="s">
        <v>225</v>
      </c>
      <c r="AT250" s="214" t="s">
        <v>136</v>
      </c>
      <c r="AU250" s="214" t="s">
        <v>84</v>
      </c>
      <c r="AY250" s="17" t="s">
        <v>134</v>
      </c>
      <c r="BE250" s="215">
        <f>IF(N250="základní",J250,0)</f>
        <v>0</v>
      </c>
      <c r="BF250" s="215">
        <f>IF(N250="snížená",J250,0)</f>
        <v>0</v>
      </c>
      <c r="BG250" s="215">
        <f>IF(N250="zákl. přenesená",J250,0)</f>
        <v>0</v>
      </c>
      <c r="BH250" s="215">
        <f>IF(N250="sníž. přenesená",J250,0)</f>
        <v>0</v>
      </c>
      <c r="BI250" s="215">
        <f>IF(N250="nulová",J250,0)</f>
        <v>0</v>
      </c>
      <c r="BJ250" s="17" t="s">
        <v>84</v>
      </c>
      <c r="BK250" s="215">
        <f>ROUND(I250*H250,2)</f>
        <v>0</v>
      </c>
      <c r="BL250" s="17" t="s">
        <v>225</v>
      </c>
      <c r="BM250" s="214" t="s">
        <v>564</v>
      </c>
    </row>
    <row r="251" spans="1:65" s="2" customFormat="1" ht="11.25">
      <c r="A251" s="34"/>
      <c r="B251" s="35"/>
      <c r="C251" s="36"/>
      <c r="D251" s="216" t="s">
        <v>143</v>
      </c>
      <c r="E251" s="36"/>
      <c r="F251" s="217" t="s">
        <v>563</v>
      </c>
      <c r="G251" s="36"/>
      <c r="H251" s="36"/>
      <c r="I251" s="115"/>
      <c r="J251" s="36"/>
      <c r="K251" s="36"/>
      <c r="L251" s="39"/>
      <c r="M251" s="218"/>
      <c r="N251" s="219"/>
      <c r="O251" s="71"/>
      <c r="P251" s="71"/>
      <c r="Q251" s="71"/>
      <c r="R251" s="71"/>
      <c r="S251" s="71"/>
      <c r="T251" s="72"/>
      <c r="U251" s="34"/>
      <c r="V251" s="34"/>
      <c r="W251" s="34"/>
      <c r="X251" s="34"/>
      <c r="Y251" s="34"/>
      <c r="Z251" s="34"/>
      <c r="AA251" s="34"/>
      <c r="AB251" s="34"/>
      <c r="AC251" s="34"/>
      <c r="AD251" s="34"/>
      <c r="AE251" s="34"/>
      <c r="AT251" s="17" t="s">
        <v>143</v>
      </c>
      <c r="AU251" s="17" t="s">
        <v>84</v>
      </c>
    </row>
    <row r="252" spans="1:65" s="13" customFormat="1" ht="22.5">
      <c r="B252" s="221"/>
      <c r="C252" s="222"/>
      <c r="D252" s="216" t="s">
        <v>146</v>
      </c>
      <c r="E252" s="223" t="s">
        <v>1</v>
      </c>
      <c r="F252" s="224" t="s">
        <v>565</v>
      </c>
      <c r="G252" s="222"/>
      <c r="H252" s="223" t="s">
        <v>1</v>
      </c>
      <c r="I252" s="225"/>
      <c r="J252" s="222"/>
      <c r="K252" s="222"/>
      <c r="L252" s="226"/>
      <c r="M252" s="227"/>
      <c r="N252" s="228"/>
      <c r="O252" s="228"/>
      <c r="P252" s="228"/>
      <c r="Q252" s="228"/>
      <c r="R252" s="228"/>
      <c r="S252" s="228"/>
      <c r="T252" s="229"/>
      <c r="AT252" s="230" t="s">
        <v>146</v>
      </c>
      <c r="AU252" s="230" t="s">
        <v>84</v>
      </c>
      <c r="AV252" s="13" t="s">
        <v>84</v>
      </c>
      <c r="AW252" s="13" t="s">
        <v>33</v>
      </c>
      <c r="AX252" s="13" t="s">
        <v>76</v>
      </c>
      <c r="AY252" s="230" t="s">
        <v>134</v>
      </c>
    </row>
    <row r="253" spans="1:65" s="14" customFormat="1" ht="11.25">
      <c r="B253" s="231"/>
      <c r="C253" s="232"/>
      <c r="D253" s="216" t="s">
        <v>146</v>
      </c>
      <c r="E253" s="233" t="s">
        <v>1</v>
      </c>
      <c r="F253" s="234" t="s">
        <v>566</v>
      </c>
      <c r="G253" s="232"/>
      <c r="H253" s="235">
        <v>15</v>
      </c>
      <c r="I253" s="236"/>
      <c r="J253" s="232"/>
      <c r="K253" s="232"/>
      <c r="L253" s="237"/>
      <c r="M253" s="238"/>
      <c r="N253" s="239"/>
      <c r="O253" s="239"/>
      <c r="P253" s="239"/>
      <c r="Q253" s="239"/>
      <c r="R253" s="239"/>
      <c r="S253" s="239"/>
      <c r="T253" s="240"/>
      <c r="AT253" s="241" t="s">
        <v>146</v>
      </c>
      <c r="AU253" s="241" t="s">
        <v>84</v>
      </c>
      <c r="AV253" s="14" t="s">
        <v>86</v>
      </c>
      <c r="AW253" s="14" t="s">
        <v>33</v>
      </c>
      <c r="AX253" s="14" t="s">
        <v>76</v>
      </c>
      <c r="AY253" s="241" t="s">
        <v>134</v>
      </c>
    </row>
    <row r="254" spans="1:65" s="15" customFormat="1" ht="11.25">
      <c r="B254" s="242"/>
      <c r="C254" s="243"/>
      <c r="D254" s="216" t="s">
        <v>146</v>
      </c>
      <c r="E254" s="244" t="s">
        <v>1</v>
      </c>
      <c r="F254" s="245" t="s">
        <v>149</v>
      </c>
      <c r="G254" s="243"/>
      <c r="H254" s="246">
        <v>15</v>
      </c>
      <c r="I254" s="247"/>
      <c r="J254" s="243"/>
      <c r="K254" s="243"/>
      <c r="L254" s="248"/>
      <c r="M254" s="249"/>
      <c r="N254" s="250"/>
      <c r="O254" s="250"/>
      <c r="P254" s="250"/>
      <c r="Q254" s="250"/>
      <c r="R254" s="250"/>
      <c r="S254" s="250"/>
      <c r="T254" s="251"/>
      <c r="AT254" s="252" t="s">
        <v>146</v>
      </c>
      <c r="AU254" s="252" t="s">
        <v>84</v>
      </c>
      <c r="AV254" s="15" t="s">
        <v>141</v>
      </c>
      <c r="AW254" s="15" t="s">
        <v>33</v>
      </c>
      <c r="AX254" s="15" t="s">
        <v>84</v>
      </c>
      <c r="AY254" s="252" t="s">
        <v>134</v>
      </c>
    </row>
    <row r="255" spans="1:65" s="2" customFormat="1" ht="21.75" customHeight="1">
      <c r="A255" s="34"/>
      <c r="B255" s="35"/>
      <c r="C255" s="203" t="s">
        <v>318</v>
      </c>
      <c r="D255" s="203" t="s">
        <v>136</v>
      </c>
      <c r="E255" s="204" t="s">
        <v>567</v>
      </c>
      <c r="F255" s="205" t="s">
        <v>568</v>
      </c>
      <c r="G255" s="206" t="s">
        <v>157</v>
      </c>
      <c r="H255" s="207">
        <v>1</v>
      </c>
      <c r="I255" s="208"/>
      <c r="J255" s="209">
        <f>ROUND(I255*H255,2)</f>
        <v>0</v>
      </c>
      <c r="K255" s="205" t="s">
        <v>140</v>
      </c>
      <c r="L255" s="39"/>
      <c r="M255" s="210" t="s">
        <v>1</v>
      </c>
      <c r="N255" s="211" t="s">
        <v>41</v>
      </c>
      <c r="O255" s="71"/>
      <c r="P255" s="212">
        <f>O255*H255</f>
        <v>0</v>
      </c>
      <c r="Q255" s="212">
        <v>0</v>
      </c>
      <c r="R255" s="212">
        <f>Q255*H255</f>
        <v>0</v>
      </c>
      <c r="S255" s="212">
        <v>0</v>
      </c>
      <c r="T255" s="213">
        <f>S255*H255</f>
        <v>0</v>
      </c>
      <c r="U255" s="34"/>
      <c r="V255" s="34"/>
      <c r="W255" s="34"/>
      <c r="X255" s="34"/>
      <c r="Y255" s="34"/>
      <c r="Z255" s="34"/>
      <c r="AA255" s="34"/>
      <c r="AB255" s="34"/>
      <c r="AC255" s="34"/>
      <c r="AD255" s="34"/>
      <c r="AE255" s="34"/>
      <c r="AR255" s="214" t="s">
        <v>225</v>
      </c>
      <c r="AT255" s="214" t="s">
        <v>136</v>
      </c>
      <c r="AU255" s="214" t="s">
        <v>84</v>
      </c>
      <c r="AY255" s="17" t="s">
        <v>134</v>
      </c>
      <c r="BE255" s="215">
        <f>IF(N255="základní",J255,0)</f>
        <v>0</v>
      </c>
      <c r="BF255" s="215">
        <f>IF(N255="snížená",J255,0)</f>
        <v>0</v>
      </c>
      <c r="BG255" s="215">
        <f>IF(N255="zákl. přenesená",J255,0)</f>
        <v>0</v>
      </c>
      <c r="BH255" s="215">
        <f>IF(N255="sníž. přenesená",J255,0)</f>
        <v>0</v>
      </c>
      <c r="BI255" s="215">
        <f>IF(N255="nulová",J255,0)</f>
        <v>0</v>
      </c>
      <c r="BJ255" s="17" t="s">
        <v>84</v>
      </c>
      <c r="BK255" s="215">
        <f>ROUND(I255*H255,2)</f>
        <v>0</v>
      </c>
      <c r="BL255" s="17" t="s">
        <v>225</v>
      </c>
      <c r="BM255" s="214" t="s">
        <v>569</v>
      </c>
    </row>
    <row r="256" spans="1:65" s="2" customFormat="1" ht="11.25">
      <c r="A256" s="34"/>
      <c r="B256" s="35"/>
      <c r="C256" s="36"/>
      <c r="D256" s="216" t="s">
        <v>143</v>
      </c>
      <c r="E256" s="36"/>
      <c r="F256" s="217" t="s">
        <v>568</v>
      </c>
      <c r="G256" s="36"/>
      <c r="H256" s="36"/>
      <c r="I256" s="115"/>
      <c r="J256" s="36"/>
      <c r="K256" s="36"/>
      <c r="L256" s="39"/>
      <c r="M256" s="218"/>
      <c r="N256" s="219"/>
      <c r="O256" s="71"/>
      <c r="P256" s="71"/>
      <c r="Q256" s="71"/>
      <c r="R256" s="71"/>
      <c r="S256" s="71"/>
      <c r="T256" s="72"/>
      <c r="U256" s="34"/>
      <c r="V256" s="34"/>
      <c r="W256" s="34"/>
      <c r="X256" s="34"/>
      <c r="Y256" s="34"/>
      <c r="Z256" s="34"/>
      <c r="AA256" s="34"/>
      <c r="AB256" s="34"/>
      <c r="AC256" s="34"/>
      <c r="AD256" s="34"/>
      <c r="AE256" s="34"/>
      <c r="AT256" s="17" t="s">
        <v>143</v>
      </c>
      <c r="AU256" s="17" t="s">
        <v>84</v>
      </c>
    </row>
    <row r="257" spans="1:65" s="2" customFormat="1" ht="117">
      <c r="A257" s="34"/>
      <c r="B257" s="35"/>
      <c r="C257" s="36"/>
      <c r="D257" s="216" t="s">
        <v>144</v>
      </c>
      <c r="E257" s="36"/>
      <c r="F257" s="220" t="s">
        <v>416</v>
      </c>
      <c r="G257" s="36"/>
      <c r="H257" s="36"/>
      <c r="I257" s="115"/>
      <c r="J257" s="36"/>
      <c r="K257" s="36"/>
      <c r="L257" s="39"/>
      <c r="M257" s="218"/>
      <c r="N257" s="219"/>
      <c r="O257" s="71"/>
      <c r="P257" s="71"/>
      <c r="Q257" s="71"/>
      <c r="R257" s="71"/>
      <c r="S257" s="71"/>
      <c r="T257" s="72"/>
      <c r="U257" s="34"/>
      <c r="V257" s="34"/>
      <c r="W257" s="34"/>
      <c r="X257" s="34"/>
      <c r="Y257" s="34"/>
      <c r="Z257" s="34"/>
      <c r="AA257" s="34"/>
      <c r="AB257" s="34"/>
      <c r="AC257" s="34"/>
      <c r="AD257" s="34"/>
      <c r="AE257" s="34"/>
      <c r="AT257" s="17" t="s">
        <v>144</v>
      </c>
      <c r="AU257" s="17" t="s">
        <v>84</v>
      </c>
    </row>
    <row r="258" spans="1:65" s="12" customFormat="1" ht="25.9" customHeight="1">
      <c r="B258" s="187"/>
      <c r="C258" s="188"/>
      <c r="D258" s="189" t="s">
        <v>75</v>
      </c>
      <c r="E258" s="190" t="s">
        <v>570</v>
      </c>
      <c r="F258" s="190" t="s">
        <v>571</v>
      </c>
      <c r="G258" s="188"/>
      <c r="H258" s="188"/>
      <c r="I258" s="191"/>
      <c r="J258" s="192">
        <f>BK258</f>
        <v>0</v>
      </c>
      <c r="K258" s="188"/>
      <c r="L258" s="193"/>
      <c r="M258" s="194"/>
      <c r="N258" s="195"/>
      <c r="O258" s="195"/>
      <c r="P258" s="196">
        <f>SUM(P259:P260)</f>
        <v>0</v>
      </c>
      <c r="Q258" s="195"/>
      <c r="R258" s="196">
        <f>SUM(R259:R260)</f>
        <v>0</v>
      </c>
      <c r="S258" s="195"/>
      <c r="T258" s="197">
        <f>SUM(T259:T260)</f>
        <v>0</v>
      </c>
      <c r="AR258" s="198" t="s">
        <v>154</v>
      </c>
      <c r="AT258" s="199" t="s">
        <v>75</v>
      </c>
      <c r="AU258" s="199" t="s">
        <v>76</v>
      </c>
      <c r="AY258" s="198" t="s">
        <v>134</v>
      </c>
      <c r="BK258" s="200">
        <f>SUM(BK259:BK260)</f>
        <v>0</v>
      </c>
    </row>
    <row r="259" spans="1:65" s="2" customFormat="1" ht="16.5" customHeight="1">
      <c r="A259" s="34"/>
      <c r="B259" s="35"/>
      <c r="C259" s="203" t="s">
        <v>572</v>
      </c>
      <c r="D259" s="203" t="s">
        <v>136</v>
      </c>
      <c r="E259" s="204" t="s">
        <v>573</v>
      </c>
      <c r="F259" s="205" t="s">
        <v>574</v>
      </c>
      <c r="G259" s="206" t="s">
        <v>397</v>
      </c>
      <c r="H259" s="207">
        <v>6</v>
      </c>
      <c r="I259" s="208"/>
      <c r="J259" s="209">
        <f>ROUND(I259*H259,2)</f>
        <v>0</v>
      </c>
      <c r="K259" s="205" t="s">
        <v>1</v>
      </c>
      <c r="L259" s="39"/>
      <c r="M259" s="210" t="s">
        <v>1</v>
      </c>
      <c r="N259" s="211" t="s">
        <v>41</v>
      </c>
      <c r="O259" s="71"/>
      <c r="P259" s="212">
        <f>O259*H259</f>
        <v>0</v>
      </c>
      <c r="Q259" s="212">
        <v>0</v>
      </c>
      <c r="R259" s="212">
        <f>Q259*H259</f>
        <v>0</v>
      </c>
      <c r="S259" s="212">
        <v>0</v>
      </c>
      <c r="T259" s="213">
        <f>S259*H259</f>
        <v>0</v>
      </c>
      <c r="U259" s="34"/>
      <c r="V259" s="34"/>
      <c r="W259" s="34"/>
      <c r="X259" s="34"/>
      <c r="Y259" s="34"/>
      <c r="Z259" s="34"/>
      <c r="AA259" s="34"/>
      <c r="AB259" s="34"/>
      <c r="AC259" s="34"/>
      <c r="AD259" s="34"/>
      <c r="AE259" s="34"/>
      <c r="AR259" s="214" t="s">
        <v>337</v>
      </c>
      <c r="AT259" s="214" t="s">
        <v>136</v>
      </c>
      <c r="AU259" s="214" t="s">
        <v>84</v>
      </c>
      <c r="AY259" s="17" t="s">
        <v>134</v>
      </c>
      <c r="BE259" s="215">
        <f>IF(N259="základní",J259,0)</f>
        <v>0</v>
      </c>
      <c r="BF259" s="215">
        <f>IF(N259="snížená",J259,0)</f>
        <v>0</v>
      </c>
      <c r="BG259" s="215">
        <f>IF(N259="zákl. přenesená",J259,0)</f>
        <v>0</v>
      </c>
      <c r="BH259" s="215">
        <f>IF(N259="sníž. přenesená",J259,0)</f>
        <v>0</v>
      </c>
      <c r="BI259" s="215">
        <f>IF(N259="nulová",J259,0)</f>
        <v>0</v>
      </c>
      <c r="BJ259" s="17" t="s">
        <v>84</v>
      </c>
      <c r="BK259" s="215">
        <f>ROUND(I259*H259,2)</f>
        <v>0</v>
      </c>
      <c r="BL259" s="17" t="s">
        <v>337</v>
      </c>
      <c r="BM259" s="214" t="s">
        <v>575</v>
      </c>
    </row>
    <row r="260" spans="1:65" s="2" customFormat="1" ht="11.25">
      <c r="A260" s="34"/>
      <c r="B260" s="35"/>
      <c r="C260" s="36"/>
      <c r="D260" s="216" t="s">
        <v>143</v>
      </c>
      <c r="E260" s="36"/>
      <c r="F260" s="217" t="s">
        <v>574</v>
      </c>
      <c r="G260" s="36"/>
      <c r="H260" s="36"/>
      <c r="I260" s="115"/>
      <c r="J260" s="36"/>
      <c r="K260" s="36"/>
      <c r="L260" s="39"/>
      <c r="M260" s="218"/>
      <c r="N260" s="219"/>
      <c r="O260" s="71"/>
      <c r="P260" s="71"/>
      <c r="Q260" s="71"/>
      <c r="R260" s="71"/>
      <c r="S260" s="71"/>
      <c r="T260" s="72"/>
      <c r="U260" s="34"/>
      <c r="V260" s="34"/>
      <c r="W260" s="34"/>
      <c r="X260" s="34"/>
      <c r="Y260" s="34"/>
      <c r="Z260" s="34"/>
      <c r="AA260" s="34"/>
      <c r="AB260" s="34"/>
      <c r="AC260" s="34"/>
      <c r="AD260" s="34"/>
      <c r="AE260" s="34"/>
      <c r="AT260" s="17" t="s">
        <v>143</v>
      </c>
      <c r="AU260" s="17" t="s">
        <v>84</v>
      </c>
    </row>
    <row r="261" spans="1:65" s="12" customFormat="1" ht="25.9" customHeight="1">
      <c r="B261" s="187"/>
      <c r="C261" s="188"/>
      <c r="D261" s="189" t="s">
        <v>75</v>
      </c>
      <c r="E261" s="190" t="s">
        <v>576</v>
      </c>
      <c r="F261" s="190" t="s">
        <v>577</v>
      </c>
      <c r="G261" s="188"/>
      <c r="H261" s="188"/>
      <c r="I261" s="191"/>
      <c r="J261" s="192">
        <f>BK261</f>
        <v>0</v>
      </c>
      <c r="K261" s="188"/>
      <c r="L261" s="193"/>
      <c r="M261" s="194"/>
      <c r="N261" s="195"/>
      <c r="O261" s="195"/>
      <c r="P261" s="196">
        <f>SUM(P262:P266)</f>
        <v>0</v>
      </c>
      <c r="Q261" s="195"/>
      <c r="R261" s="196">
        <f>SUM(R262:R266)</f>
        <v>0</v>
      </c>
      <c r="S261" s="195"/>
      <c r="T261" s="197">
        <f>SUM(T262:T266)</f>
        <v>0</v>
      </c>
      <c r="AR261" s="198" t="s">
        <v>141</v>
      </c>
      <c r="AT261" s="199" t="s">
        <v>75</v>
      </c>
      <c r="AU261" s="199" t="s">
        <v>76</v>
      </c>
      <c r="AY261" s="198" t="s">
        <v>134</v>
      </c>
      <c r="BK261" s="200">
        <f>SUM(BK262:BK266)</f>
        <v>0</v>
      </c>
    </row>
    <row r="262" spans="1:65" s="2" customFormat="1" ht="16.5" customHeight="1">
      <c r="A262" s="34"/>
      <c r="B262" s="35"/>
      <c r="C262" s="203" t="s">
        <v>578</v>
      </c>
      <c r="D262" s="203" t="s">
        <v>136</v>
      </c>
      <c r="E262" s="204" t="s">
        <v>579</v>
      </c>
      <c r="F262" s="205" t="s">
        <v>580</v>
      </c>
      <c r="G262" s="206" t="s">
        <v>397</v>
      </c>
      <c r="H262" s="207">
        <v>30</v>
      </c>
      <c r="I262" s="208"/>
      <c r="J262" s="209">
        <f>ROUND(I262*H262,2)</f>
        <v>0</v>
      </c>
      <c r="K262" s="205" t="s">
        <v>140</v>
      </c>
      <c r="L262" s="39"/>
      <c r="M262" s="210" t="s">
        <v>1</v>
      </c>
      <c r="N262" s="211" t="s">
        <v>41</v>
      </c>
      <c r="O262" s="71"/>
      <c r="P262" s="212">
        <f>O262*H262</f>
        <v>0</v>
      </c>
      <c r="Q262" s="212">
        <v>0</v>
      </c>
      <c r="R262" s="212">
        <f>Q262*H262</f>
        <v>0</v>
      </c>
      <c r="S262" s="212">
        <v>0</v>
      </c>
      <c r="T262" s="213">
        <f>S262*H262</f>
        <v>0</v>
      </c>
      <c r="U262" s="34"/>
      <c r="V262" s="34"/>
      <c r="W262" s="34"/>
      <c r="X262" s="34"/>
      <c r="Y262" s="34"/>
      <c r="Z262" s="34"/>
      <c r="AA262" s="34"/>
      <c r="AB262" s="34"/>
      <c r="AC262" s="34"/>
      <c r="AD262" s="34"/>
      <c r="AE262" s="34"/>
      <c r="AR262" s="214" t="s">
        <v>581</v>
      </c>
      <c r="AT262" s="214" t="s">
        <v>136</v>
      </c>
      <c r="AU262" s="214" t="s">
        <v>84</v>
      </c>
      <c r="AY262" s="17" t="s">
        <v>134</v>
      </c>
      <c r="BE262" s="215">
        <f>IF(N262="základní",J262,0)</f>
        <v>0</v>
      </c>
      <c r="BF262" s="215">
        <f>IF(N262="snížená",J262,0)</f>
        <v>0</v>
      </c>
      <c r="BG262" s="215">
        <f>IF(N262="zákl. přenesená",J262,0)</f>
        <v>0</v>
      </c>
      <c r="BH262" s="215">
        <f>IF(N262="sníž. přenesená",J262,0)</f>
        <v>0</v>
      </c>
      <c r="BI262" s="215">
        <f>IF(N262="nulová",J262,0)</f>
        <v>0</v>
      </c>
      <c r="BJ262" s="17" t="s">
        <v>84</v>
      </c>
      <c r="BK262" s="215">
        <f>ROUND(I262*H262,2)</f>
        <v>0</v>
      </c>
      <c r="BL262" s="17" t="s">
        <v>581</v>
      </c>
      <c r="BM262" s="214" t="s">
        <v>582</v>
      </c>
    </row>
    <row r="263" spans="1:65" s="2" customFormat="1" ht="11.25">
      <c r="A263" s="34"/>
      <c r="B263" s="35"/>
      <c r="C263" s="36"/>
      <c r="D263" s="216" t="s">
        <v>143</v>
      </c>
      <c r="E263" s="36"/>
      <c r="F263" s="217" t="s">
        <v>580</v>
      </c>
      <c r="G263" s="36"/>
      <c r="H263" s="36"/>
      <c r="I263" s="115"/>
      <c r="J263" s="36"/>
      <c r="K263" s="36"/>
      <c r="L263" s="39"/>
      <c r="M263" s="218"/>
      <c r="N263" s="219"/>
      <c r="O263" s="71"/>
      <c r="P263" s="71"/>
      <c r="Q263" s="71"/>
      <c r="R263" s="71"/>
      <c r="S263" s="71"/>
      <c r="T263" s="72"/>
      <c r="U263" s="34"/>
      <c r="V263" s="34"/>
      <c r="W263" s="34"/>
      <c r="X263" s="34"/>
      <c r="Y263" s="34"/>
      <c r="Z263" s="34"/>
      <c r="AA263" s="34"/>
      <c r="AB263" s="34"/>
      <c r="AC263" s="34"/>
      <c r="AD263" s="34"/>
      <c r="AE263" s="34"/>
      <c r="AT263" s="17" t="s">
        <v>143</v>
      </c>
      <c r="AU263" s="17" t="s">
        <v>84</v>
      </c>
    </row>
    <row r="264" spans="1:65" s="13" customFormat="1" ht="11.25">
      <c r="B264" s="221"/>
      <c r="C264" s="222"/>
      <c r="D264" s="216" t="s">
        <v>146</v>
      </c>
      <c r="E264" s="223" t="s">
        <v>1</v>
      </c>
      <c r="F264" s="224" t="s">
        <v>583</v>
      </c>
      <c r="G264" s="222"/>
      <c r="H264" s="223" t="s">
        <v>1</v>
      </c>
      <c r="I264" s="225"/>
      <c r="J264" s="222"/>
      <c r="K264" s="222"/>
      <c r="L264" s="226"/>
      <c r="M264" s="227"/>
      <c r="N264" s="228"/>
      <c r="O264" s="228"/>
      <c r="P264" s="228"/>
      <c r="Q264" s="228"/>
      <c r="R264" s="228"/>
      <c r="S264" s="228"/>
      <c r="T264" s="229"/>
      <c r="AT264" s="230" t="s">
        <v>146</v>
      </c>
      <c r="AU264" s="230" t="s">
        <v>84</v>
      </c>
      <c r="AV264" s="13" t="s">
        <v>84</v>
      </c>
      <c r="AW264" s="13" t="s">
        <v>33</v>
      </c>
      <c r="AX264" s="13" t="s">
        <v>76</v>
      </c>
      <c r="AY264" s="230" t="s">
        <v>134</v>
      </c>
    </row>
    <row r="265" spans="1:65" s="14" customFormat="1" ht="11.25">
      <c r="B265" s="231"/>
      <c r="C265" s="232"/>
      <c r="D265" s="216" t="s">
        <v>146</v>
      </c>
      <c r="E265" s="233" t="s">
        <v>1</v>
      </c>
      <c r="F265" s="234" t="s">
        <v>584</v>
      </c>
      <c r="G265" s="232"/>
      <c r="H265" s="235">
        <v>30</v>
      </c>
      <c r="I265" s="236"/>
      <c r="J265" s="232"/>
      <c r="K265" s="232"/>
      <c r="L265" s="237"/>
      <c r="M265" s="238"/>
      <c r="N265" s="239"/>
      <c r="O265" s="239"/>
      <c r="P265" s="239"/>
      <c r="Q265" s="239"/>
      <c r="R265" s="239"/>
      <c r="S265" s="239"/>
      <c r="T265" s="240"/>
      <c r="AT265" s="241" t="s">
        <v>146</v>
      </c>
      <c r="AU265" s="241" t="s">
        <v>84</v>
      </c>
      <c r="AV265" s="14" t="s">
        <v>86</v>
      </c>
      <c r="AW265" s="14" t="s">
        <v>33</v>
      </c>
      <c r="AX265" s="14" t="s">
        <v>76</v>
      </c>
      <c r="AY265" s="241" t="s">
        <v>134</v>
      </c>
    </row>
    <row r="266" spans="1:65" s="15" customFormat="1" ht="11.25">
      <c r="B266" s="242"/>
      <c r="C266" s="243"/>
      <c r="D266" s="216" t="s">
        <v>146</v>
      </c>
      <c r="E266" s="244" t="s">
        <v>1</v>
      </c>
      <c r="F266" s="245" t="s">
        <v>149</v>
      </c>
      <c r="G266" s="243"/>
      <c r="H266" s="246">
        <v>30</v>
      </c>
      <c r="I266" s="247"/>
      <c r="J266" s="243"/>
      <c r="K266" s="243"/>
      <c r="L266" s="248"/>
      <c r="M266" s="267"/>
      <c r="N266" s="268"/>
      <c r="O266" s="268"/>
      <c r="P266" s="268"/>
      <c r="Q266" s="268"/>
      <c r="R266" s="268"/>
      <c r="S266" s="268"/>
      <c r="T266" s="269"/>
      <c r="AT266" s="252" t="s">
        <v>146</v>
      </c>
      <c r="AU266" s="252" t="s">
        <v>84</v>
      </c>
      <c r="AV266" s="15" t="s">
        <v>141</v>
      </c>
      <c r="AW266" s="15" t="s">
        <v>33</v>
      </c>
      <c r="AX266" s="15" t="s">
        <v>84</v>
      </c>
      <c r="AY266" s="252" t="s">
        <v>134</v>
      </c>
    </row>
    <row r="267" spans="1:65" s="2" customFormat="1" ht="6.95" customHeight="1">
      <c r="A267" s="34"/>
      <c r="B267" s="54"/>
      <c r="C267" s="55"/>
      <c r="D267" s="55"/>
      <c r="E267" s="55"/>
      <c r="F267" s="55"/>
      <c r="G267" s="55"/>
      <c r="H267" s="55"/>
      <c r="I267" s="152"/>
      <c r="J267" s="55"/>
      <c r="K267" s="55"/>
      <c r="L267" s="39"/>
      <c r="M267" s="34"/>
      <c r="O267" s="34"/>
      <c r="P267" s="34"/>
      <c r="Q267" s="34"/>
      <c r="R267" s="34"/>
      <c r="S267" s="34"/>
      <c r="T267" s="34"/>
      <c r="U267" s="34"/>
      <c r="V267" s="34"/>
      <c r="W267" s="34"/>
      <c r="X267" s="34"/>
      <c r="Y267" s="34"/>
      <c r="Z267" s="34"/>
      <c r="AA267" s="34"/>
      <c r="AB267" s="34"/>
      <c r="AC267" s="34"/>
      <c r="AD267" s="34"/>
      <c r="AE267" s="34"/>
    </row>
  </sheetData>
  <sheetProtection algorithmName="SHA-512" hashValue="bAyLexgO1Gn7ZQKolZRZt9/iou5fjR+fcaoYJOg7UmUH1Z+VUDgUhyztjqlNgS73jH9VrkcA73AZmZHTpd2TLQ==" saltValue="SaomASJ+WEVcR89dqJ7ISIumgRrPENovDbzDHVCvfjaLSNosG1xRoho+7rM9jxZiOAJCSih8IVELzAuBrdWJYg==" spinCount="100000" sheet="1" objects="1" scenarios="1" formatColumns="0" formatRows="0" autoFilter="0"/>
  <autoFilter ref="C118:K266"/>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45"/>
  <sheetViews>
    <sheetView showGridLines="0" workbookViewId="0"/>
  </sheetViews>
  <sheetFormatPr defaultRowHeight="1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8"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I2" s="108"/>
      <c r="L2" s="310"/>
      <c r="M2" s="310"/>
      <c r="N2" s="310"/>
      <c r="O2" s="310"/>
      <c r="P2" s="310"/>
      <c r="Q2" s="310"/>
      <c r="R2" s="310"/>
      <c r="S2" s="310"/>
      <c r="T2" s="310"/>
      <c r="U2" s="310"/>
      <c r="V2" s="310"/>
      <c r="AT2" s="17" t="s">
        <v>98</v>
      </c>
    </row>
    <row r="3" spans="1:46" s="1" customFormat="1" ht="6.95" customHeight="1">
      <c r="B3" s="109"/>
      <c r="C3" s="110"/>
      <c r="D3" s="110"/>
      <c r="E3" s="110"/>
      <c r="F3" s="110"/>
      <c r="G3" s="110"/>
      <c r="H3" s="110"/>
      <c r="I3" s="111"/>
      <c r="J3" s="110"/>
      <c r="K3" s="110"/>
      <c r="L3" s="20"/>
      <c r="AT3" s="17" t="s">
        <v>86</v>
      </c>
    </row>
    <row r="4" spans="1:46" s="1" customFormat="1" ht="24.95" customHeight="1">
      <c r="B4" s="20"/>
      <c r="D4" s="112" t="s">
        <v>99</v>
      </c>
      <c r="I4" s="108"/>
      <c r="L4" s="20"/>
      <c r="M4" s="113" t="s">
        <v>10</v>
      </c>
      <c r="AT4" s="17" t="s">
        <v>4</v>
      </c>
    </row>
    <row r="5" spans="1:46" s="1" customFormat="1" ht="6.95" customHeight="1">
      <c r="B5" s="20"/>
      <c r="I5" s="108"/>
      <c r="L5" s="20"/>
    </row>
    <row r="6" spans="1:46" s="1" customFormat="1" ht="12" customHeight="1">
      <c r="B6" s="20"/>
      <c r="D6" s="114" t="s">
        <v>16</v>
      </c>
      <c r="I6" s="108"/>
      <c r="L6" s="20"/>
    </row>
    <row r="7" spans="1:46" s="1" customFormat="1" ht="23.25" customHeight="1">
      <c r="B7" s="20"/>
      <c r="E7" s="311" t="str">
        <f>'Rekapitulace stavby'!K6</f>
        <v>BrnoKounicova26 - Umístění klimatizačních jednotek na pracoviště I etapa</v>
      </c>
      <c r="F7" s="312"/>
      <c r="G7" s="312"/>
      <c r="H7" s="312"/>
      <c r="I7" s="108"/>
      <c r="L7" s="20"/>
    </row>
    <row r="8" spans="1:46" s="2" customFormat="1" ht="12" customHeight="1">
      <c r="A8" s="34"/>
      <c r="B8" s="39"/>
      <c r="C8" s="34"/>
      <c r="D8" s="114" t="s">
        <v>100</v>
      </c>
      <c r="E8" s="34"/>
      <c r="F8" s="34"/>
      <c r="G8" s="34"/>
      <c r="H8" s="34"/>
      <c r="I8" s="115"/>
      <c r="J8" s="34"/>
      <c r="K8" s="34"/>
      <c r="L8" s="51"/>
      <c r="S8" s="34"/>
      <c r="T8" s="34"/>
      <c r="U8" s="34"/>
      <c r="V8" s="34"/>
      <c r="W8" s="34"/>
      <c r="X8" s="34"/>
      <c r="Y8" s="34"/>
      <c r="Z8" s="34"/>
      <c r="AA8" s="34"/>
      <c r="AB8" s="34"/>
      <c r="AC8" s="34"/>
      <c r="AD8" s="34"/>
      <c r="AE8" s="34"/>
    </row>
    <row r="9" spans="1:46" s="2" customFormat="1" ht="16.5" customHeight="1">
      <c r="A9" s="34"/>
      <c r="B9" s="39"/>
      <c r="C9" s="34"/>
      <c r="D9" s="34"/>
      <c r="E9" s="313" t="s">
        <v>585</v>
      </c>
      <c r="F9" s="314"/>
      <c r="G9" s="314"/>
      <c r="H9" s="314"/>
      <c r="I9" s="115"/>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115"/>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4" t="s">
        <v>18</v>
      </c>
      <c r="E11" s="34"/>
      <c r="F11" s="116" t="s">
        <v>1</v>
      </c>
      <c r="G11" s="34"/>
      <c r="H11" s="34"/>
      <c r="I11" s="117" t="s">
        <v>19</v>
      </c>
      <c r="J11" s="116"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4" t="s">
        <v>20</v>
      </c>
      <c r="E12" s="34"/>
      <c r="F12" s="116" t="s">
        <v>21</v>
      </c>
      <c r="G12" s="34"/>
      <c r="H12" s="34"/>
      <c r="I12" s="117" t="s">
        <v>22</v>
      </c>
      <c r="J12" s="118" t="str">
        <f>'Rekapitulace stavby'!AN8</f>
        <v>19. 6. 2020</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115"/>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4" t="s">
        <v>24</v>
      </c>
      <c r="E14" s="34"/>
      <c r="F14" s="34"/>
      <c r="G14" s="34"/>
      <c r="H14" s="34"/>
      <c r="I14" s="117" t="s">
        <v>25</v>
      </c>
      <c r="J14" s="116" t="s">
        <v>26</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6" t="s">
        <v>27</v>
      </c>
      <c r="F15" s="34"/>
      <c r="G15" s="34"/>
      <c r="H15" s="34"/>
      <c r="I15" s="117" t="s">
        <v>28</v>
      </c>
      <c r="J15" s="116" t="s">
        <v>29</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115"/>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4" t="s">
        <v>30</v>
      </c>
      <c r="E17" s="34"/>
      <c r="F17" s="34"/>
      <c r="G17" s="34"/>
      <c r="H17" s="34"/>
      <c r="I17" s="117"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315" t="str">
        <f>'Rekapitulace stavby'!E14</f>
        <v>Vyplň údaj</v>
      </c>
      <c r="F18" s="316"/>
      <c r="G18" s="316"/>
      <c r="H18" s="316"/>
      <c r="I18" s="117" t="s">
        <v>28</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115"/>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4" t="s">
        <v>32</v>
      </c>
      <c r="E20" s="34"/>
      <c r="F20" s="34"/>
      <c r="G20" s="34"/>
      <c r="H20" s="34"/>
      <c r="I20" s="117" t="s">
        <v>25</v>
      </c>
      <c r="J20" s="116" t="s">
        <v>1</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6" t="s">
        <v>21</v>
      </c>
      <c r="F21" s="34"/>
      <c r="G21" s="34"/>
      <c r="H21" s="34"/>
      <c r="I21" s="117" t="s">
        <v>28</v>
      </c>
      <c r="J21" s="116" t="s">
        <v>1</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115"/>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4" t="s">
        <v>34</v>
      </c>
      <c r="E23" s="34"/>
      <c r="F23" s="34"/>
      <c r="G23" s="34"/>
      <c r="H23" s="34"/>
      <c r="I23" s="117" t="s">
        <v>25</v>
      </c>
      <c r="J23" s="116" t="s">
        <v>1</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6" t="s">
        <v>21</v>
      </c>
      <c r="F24" s="34"/>
      <c r="G24" s="34"/>
      <c r="H24" s="34"/>
      <c r="I24" s="117" t="s">
        <v>28</v>
      </c>
      <c r="J24" s="116" t="s">
        <v>1</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115"/>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4" t="s">
        <v>35</v>
      </c>
      <c r="E26" s="34"/>
      <c r="F26" s="34"/>
      <c r="G26" s="34"/>
      <c r="H26" s="34"/>
      <c r="I26" s="115"/>
      <c r="J26" s="34"/>
      <c r="K26" s="34"/>
      <c r="L26" s="51"/>
      <c r="S26" s="34"/>
      <c r="T26" s="34"/>
      <c r="U26" s="34"/>
      <c r="V26" s="34"/>
      <c r="W26" s="34"/>
      <c r="X26" s="34"/>
      <c r="Y26" s="34"/>
      <c r="Z26" s="34"/>
      <c r="AA26" s="34"/>
      <c r="AB26" s="34"/>
      <c r="AC26" s="34"/>
      <c r="AD26" s="34"/>
      <c r="AE26" s="34"/>
    </row>
    <row r="27" spans="1:31" s="8" customFormat="1" ht="16.5" customHeight="1">
      <c r="A27" s="119"/>
      <c r="B27" s="120"/>
      <c r="C27" s="119"/>
      <c r="D27" s="119"/>
      <c r="E27" s="317" t="s">
        <v>1</v>
      </c>
      <c r="F27" s="317"/>
      <c r="G27" s="317"/>
      <c r="H27" s="317"/>
      <c r="I27" s="121"/>
      <c r="J27" s="119"/>
      <c r="K27" s="119"/>
      <c r="L27" s="122"/>
      <c r="S27" s="119"/>
      <c r="T27" s="119"/>
      <c r="U27" s="119"/>
      <c r="V27" s="119"/>
      <c r="W27" s="119"/>
      <c r="X27" s="119"/>
      <c r="Y27" s="119"/>
      <c r="Z27" s="119"/>
      <c r="AA27" s="119"/>
      <c r="AB27" s="119"/>
      <c r="AC27" s="119"/>
      <c r="AD27" s="119"/>
      <c r="AE27" s="119"/>
    </row>
    <row r="28" spans="1:31" s="2" customFormat="1" ht="6.95" customHeight="1">
      <c r="A28" s="34"/>
      <c r="B28" s="39"/>
      <c r="C28" s="34"/>
      <c r="D28" s="34"/>
      <c r="E28" s="34"/>
      <c r="F28" s="34"/>
      <c r="G28" s="34"/>
      <c r="H28" s="34"/>
      <c r="I28" s="115"/>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23"/>
      <c r="E29" s="123"/>
      <c r="F29" s="123"/>
      <c r="G29" s="123"/>
      <c r="H29" s="123"/>
      <c r="I29" s="124"/>
      <c r="J29" s="123"/>
      <c r="K29" s="123"/>
      <c r="L29" s="51"/>
      <c r="S29" s="34"/>
      <c r="T29" s="34"/>
      <c r="U29" s="34"/>
      <c r="V29" s="34"/>
      <c r="W29" s="34"/>
      <c r="X29" s="34"/>
      <c r="Y29" s="34"/>
      <c r="Z29" s="34"/>
      <c r="AA29" s="34"/>
      <c r="AB29" s="34"/>
      <c r="AC29" s="34"/>
      <c r="AD29" s="34"/>
      <c r="AE29" s="34"/>
    </row>
    <row r="30" spans="1:31" s="2" customFormat="1" ht="25.35" customHeight="1">
      <c r="A30" s="34"/>
      <c r="B30" s="39"/>
      <c r="C30" s="34"/>
      <c r="D30" s="125" t="s">
        <v>36</v>
      </c>
      <c r="E30" s="34"/>
      <c r="F30" s="34"/>
      <c r="G30" s="34"/>
      <c r="H30" s="34"/>
      <c r="I30" s="115"/>
      <c r="J30" s="126">
        <f>ROUND(J122,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23"/>
      <c r="E31" s="123"/>
      <c r="F31" s="123"/>
      <c r="G31" s="123"/>
      <c r="H31" s="123"/>
      <c r="I31" s="124"/>
      <c r="J31" s="123"/>
      <c r="K31" s="123"/>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7" t="s">
        <v>38</v>
      </c>
      <c r="G32" s="34"/>
      <c r="H32" s="34"/>
      <c r="I32" s="128" t="s">
        <v>37</v>
      </c>
      <c r="J32" s="127" t="s">
        <v>39</v>
      </c>
      <c r="K32" s="34"/>
      <c r="L32" s="51"/>
      <c r="S32" s="34"/>
      <c r="T32" s="34"/>
      <c r="U32" s="34"/>
      <c r="V32" s="34"/>
      <c r="W32" s="34"/>
      <c r="X32" s="34"/>
      <c r="Y32" s="34"/>
      <c r="Z32" s="34"/>
      <c r="AA32" s="34"/>
      <c r="AB32" s="34"/>
      <c r="AC32" s="34"/>
      <c r="AD32" s="34"/>
      <c r="AE32" s="34"/>
    </row>
    <row r="33" spans="1:31" s="2" customFormat="1" ht="14.45" customHeight="1">
      <c r="A33" s="34"/>
      <c r="B33" s="39"/>
      <c r="C33" s="34"/>
      <c r="D33" s="129" t="s">
        <v>40</v>
      </c>
      <c r="E33" s="114" t="s">
        <v>41</v>
      </c>
      <c r="F33" s="130">
        <f>ROUND((SUM(BE122:BE144)),  2)</f>
        <v>0</v>
      </c>
      <c r="G33" s="34"/>
      <c r="H33" s="34"/>
      <c r="I33" s="131">
        <v>0.21</v>
      </c>
      <c r="J33" s="130">
        <f>ROUND(((SUM(BE122:BE144))*I33),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4" t="s">
        <v>42</v>
      </c>
      <c r="F34" s="130">
        <f>ROUND((SUM(BF122:BF144)),  2)</f>
        <v>0</v>
      </c>
      <c r="G34" s="34"/>
      <c r="H34" s="34"/>
      <c r="I34" s="131">
        <v>0.15</v>
      </c>
      <c r="J34" s="130">
        <f>ROUND(((SUM(BF122:BF144))*I34),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4" t="s">
        <v>43</v>
      </c>
      <c r="F35" s="130">
        <f>ROUND((SUM(BG122:BG144)),  2)</f>
        <v>0</v>
      </c>
      <c r="G35" s="34"/>
      <c r="H35" s="34"/>
      <c r="I35" s="131">
        <v>0.21</v>
      </c>
      <c r="J35" s="130">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4" t="s">
        <v>44</v>
      </c>
      <c r="F36" s="130">
        <f>ROUND((SUM(BH122:BH144)),  2)</f>
        <v>0</v>
      </c>
      <c r="G36" s="34"/>
      <c r="H36" s="34"/>
      <c r="I36" s="131">
        <v>0.15</v>
      </c>
      <c r="J36" s="130">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4" t="s">
        <v>45</v>
      </c>
      <c r="F37" s="130">
        <f>ROUND((SUM(BI122:BI144)),  2)</f>
        <v>0</v>
      </c>
      <c r="G37" s="34"/>
      <c r="H37" s="34"/>
      <c r="I37" s="131">
        <v>0</v>
      </c>
      <c r="J37" s="130">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115"/>
      <c r="J38" s="34"/>
      <c r="K38" s="34"/>
      <c r="L38" s="51"/>
      <c r="S38" s="34"/>
      <c r="T38" s="34"/>
      <c r="U38" s="34"/>
      <c r="V38" s="34"/>
      <c r="W38" s="34"/>
      <c r="X38" s="34"/>
      <c r="Y38" s="34"/>
      <c r="Z38" s="34"/>
      <c r="AA38" s="34"/>
      <c r="AB38" s="34"/>
      <c r="AC38" s="34"/>
      <c r="AD38" s="34"/>
      <c r="AE38" s="34"/>
    </row>
    <row r="39" spans="1:31" s="2" customFormat="1" ht="25.35" customHeight="1">
      <c r="A39" s="34"/>
      <c r="B39" s="39"/>
      <c r="C39" s="132"/>
      <c r="D39" s="133" t="s">
        <v>46</v>
      </c>
      <c r="E39" s="134"/>
      <c r="F39" s="134"/>
      <c r="G39" s="135" t="s">
        <v>47</v>
      </c>
      <c r="H39" s="136" t="s">
        <v>48</v>
      </c>
      <c r="I39" s="137"/>
      <c r="J39" s="138">
        <f>SUM(J30:J37)</f>
        <v>0</v>
      </c>
      <c r="K39" s="139"/>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115"/>
      <c r="J40" s="34"/>
      <c r="K40" s="34"/>
      <c r="L40" s="51"/>
      <c r="S40" s="34"/>
      <c r="T40" s="34"/>
      <c r="U40" s="34"/>
      <c r="V40" s="34"/>
      <c r="W40" s="34"/>
      <c r="X40" s="34"/>
      <c r="Y40" s="34"/>
      <c r="Z40" s="34"/>
      <c r="AA40" s="34"/>
      <c r="AB40" s="34"/>
      <c r="AC40" s="34"/>
      <c r="AD40" s="34"/>
      <c r="AE40" s="34"/>
    </row>
    <row r="41" spans="1:31" s="1" customFormat="1" ht="14.45" customHeight="1">
      <c r="B41" s="20"/>
      <c r="I41" s="108"/>
      <c r="L41" s="20"/>
    </row>
    <row r="42" spans="1:31" s="1" customFormat="1" ht="14.45" customHeight="1">
      <c r="B42" s="20"/>
      <c r="I42" s="108"/>
      <c r="L42" s="20"/>
    </row>
    <row r="43" spans="1:31" s="1" customFormat="1" ht="14.45" customHeight="1">
      <c r="B43" s="20"/>
      <c r="I43" s="108"/>
      <c r="L43" s="20"/>
    </row>
    <row r="44" spans="1:31" s="1" customFormat="1" ht="14.45" customHeight="1">
      <c r="B44" s="20"/>
      <c r="I44" s="108"/>
      <c r="L44" s="20"/>
    </row>
    <row r="45" spans="1:31" s="1" customFormat="1" ht="14.45" customHeight="1">
      <c r="B45" s="20"/>
      <c r="I45" s="108"/>
      <c r="L45" s="20"/>
    </row>
    <row r="46" spans="1:31" s="1" customFormat="1" ht="14.45" customHeight="1">
      <c r="B46" s="20"/>
      <c r="I46" s="108"/>
      <c r="L46" s="20"/>
    </row>
    <row r="47" spans="1:31" s="1" customFormat="1" ht="14.45" customHeight="1">
      <c r="B47" s="20"/>
      <c r="I47" s="108"/>
      <c r="L47" s="20"/>
    </row>
    <row r="48" spans="1:31" s="1" customFormat="1" ht="14.45" customHeight="1">
      <c r="B48" s="20"/>
      <c r="I48" s="108"/>
      <c r="L48" s="20"/>
    </row>
    <row r="49" spans="1:31" s="1" customFormat="1" ht="14.45" customHeight="1">
      <c r="B49" s="20"/>
      <c r="I49" s="108"/>
      <c r="L49" s="20"/>
    </row>
    <row r="50" spans="1:31" s="2" customFormat="1" ht="14.45" customHeight="1">
      <c r="B50" s="51"/>
      <c r="D50" s="140" t="s">
        <v>49</v>
      </c>
      <c r="E50" s="141"/>
      <c r="F50" s="141"/>
      <c r="G50" s="140" t="s">
        <v>50</v>
      </c>
      <c r="H50" s="141"/>
      <c r="I50" s="142"/>
      <c r="J50" s="141"/>
      <c r="K50" s="141"/>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ht="12.75">
      <c r="A61" s="34"/>
      <c r="B61" s="39"/>
      <c r="C61" s="34"/>
      <c r="D61" s="143" t="s">
        <v>51</v>
      </c>
      <c r="E61" s="144"/>
      <c r="F61" s="145" t="s">
        <v>52</v>
      </c>
      <c r="G61" s="143" t="s">
        <v>51</v>
      </c>
      <c r="H61" s="144"/>
      <c r="I61" s="146"/>
      <c r="J61" s="147" t="s">
        <v>52</v>
      </c>
      <c r="K61" s="144"/>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ht="12.75">
      <c r="A65" s="34"/>
      <c r="B65" s="39"/>
      <c r="C65" s="34"/>
      <c r="D65" s="140" t="s">
        <v>53</v>
      </c>
      <c r="E65" s="148"/>
      <c r="F65" s="148"/>
      <c r="G65" s="140" t="s">
        <v>54</v>
      </c>
      <c r="H65" s="148"/>
      <c r="I65" s="149"/>
      <c r="J65" s="148"/>
      <c r="K65" s="14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ht="12.75">
      <c r="A76" s="34"/>
      <c r="B76" s="39"/>
      <c r="C76" s="34"/>
      <c r="D76" s="143" t="s">
        <v>51</v>
      </c>
      <c r="E76" s="144"/>
      <c r="F76" s="145" t="s">
        <v>52</v>
      </c>
      <c r="G76" s="143" t="s">
        <v>51</v>
      </c>
      <c r="H76" s="144"/>
      <c r="I76" s="146"/>
      <c r="J76" s="147" t="s">
        <v>52</v>
      </c>
      <c r="K76" s="144"/>
      <c r="L76" s="51"/>
      <c r="S76" s="34"/>
      <c r="T76" s="34"/>
      <c r="U76" s="34"/>
      <c r="V76" s="34"/>
      <c r="W76" s="34"/>
      <c r="X76" s="34"/>
      <c r="Y76" s="34"/>
      <c r="Z76" s="34"/>
      <c r="AA76" s="34"/>
      <c r="AB76" s="34"/>
      <c r="AC76" s="34"/>
      <c r="AD76" s="34"/>
      <c r="AE76" s="34"/>
    </row>
    <row r="77" spans="1:31" s="2" customFormat="1" ht="14.45" customHeight="1">
      <c r="A77" s="34"/>
      <c r="B77" s="150"/>
      <c r="C77" s="151"/>
      <c r="D77" s="151"/>
      <c r="E77" s="151"/>
      <c r="F77" s="151"/>
      <c r="G77" s="151"/>
      <c r="H77" s="151"/>
      <c r="I77" s="152"/>
      <c r="J77" s="151"/>
      <c r="K77" s="151"/>
      <c r="L77" s="51"/>
      <c r="S77" s="34"/>
      <c r="T77" s="34"/>
      <c r="U77" s="34"/>
      <c r="V77" s="34"/>
      <c r="W77" s="34"/>
      <c r="X77" s="34"/>
      <c r="Y77" s="34"/>
      <c r="Z77" s="34"/>
      <c r="AA77" s="34"/>
      <c r="AB77" s="34"/>
      <c r="AC77" s="34"/>
      <c r="AD77" s="34"/>
      <c r="AE77" s="34"/>
    </row>
    <row r="81" spans="1:47" s="2" customFormat="1" ht="6.95" customHeight="1">
      <c r="A81" s="34"/>
      <c r="B81" s="153"/>
      <c r="C81" s="154"/>
      <c r="D81" s="154"/>
      <c r="E81" s="154"/>
      <c r="F81" s="154"/>
      <c r="G81" s="154"/>
      <c r="H81" s="154"/>
      <c r="I81" s="155"/>
      <c r="J81" s="154"/>
      <c r="K81" s="154"/>
      <c r="L81" s="51"/>
      <c r="S81" s="34"/>
      <c r="T81" s="34"/>
      <c r="U81" s="34"/>
      <c r="V81" s="34"/>
      <c r="W81" s="34"/>
      <c r="X81" s="34"/>
      <c r="Y81" s="34"/>
      <c r="Z81" s="34"/>
      <c r="AA81" s="34"/>
      <c r="AB81" s="34"/>
      <c r="AC81" s="34"/>
      <c r="AD81" s="34"/>
      <c r="AE81" s="34"/>
    </row>
    <row r="82" spans="1:47" s="2" customFormat="1" ht="24.95" customHeight="1">
      <c r="A82" s="34"/>
      <c r="B82" s="35"/>
      <c r="C82" s="23" t="s">
        <v>102</v>
      </c>
      <c r="D82" s="36"/>
      <c r="E82" s="36"/>
      <c r="F82" s="36"/>
      <c r="G82" s="36"/>
      <c r="H82" s="36"/>
      <c r="I82" s="115"/>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115"/>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115"/>
      <c r="J84" s="36"/>
      <c r="K84" s="36"/>
      <c r="L84" s="51"/>
      <c r="S84" s="34"/>
      <c r="T84" s="34"/>
      <c r="U84" s="34"/>
      <c r="V84" s="34"/>
      <c r="W84" s="34"/>
      <c r="X84" s="34"/>
      <c r="Y84" s="34"/>
      <c r="Z84" s="34"/>
      <c r="AA84" s="34"/>
      <c r="AB84" s="34"/>
      <c r="AC84" s="34"/>
      <c r="AD84" s="34"/>
      <c r="AE84" s="34"/>
    </row>
    <row r="85" spans="1:47" s="2" customFormat="1" ht="23.25" customHeight="1">
      <c r="A85" s="34"/>
      <c r="B85" s="35"/>
      <c r="C85" s="36"/>
      <c r="D85" s="36"/>
      <c r="E85" s="318" t="str">
        <f>E7</f>
        <v>BrnoKounicova26 - Umístění klimatizačních jednotek na pracoviště I etapa</v>
      </c>
      <c r="F85" s="319"/>
      <c r="G85" s="319"/>
      <c r="H85" s="319"/>
      <c r="I85" s="115"/>
      <c r="J85" s="36"/>
      <c r="K85" s="36"/>
      <c r="L85" s="51"/>
      <c r="S85" s="34"/>
      <c r="T85" s="34"/>
      <c r="U85" s="34"/>
      <c r="V85" s="34"/>
      <c r="W85" s="34"/>
      <c r="X85" s="34"/>
      <c r="Y85" s="34"/>
      <c r="Z85" s="34"/>
      <c r="AA85" s="34"/>
      <c r="AB85" s="34"/>
      <c r="AC85" s="34"/>
      <c r="AD85" s="34"/>
      <c r="AE85" s="34"/>
    </row>
    <row r="86" spans="1:47" s="2" customFormat="1" ht="12" customHeight="1">
      <c r="A86" s="34"/>
      <c r="B86" s="35"/>
      <c r="C86" s="29" t="s">
        <v>100</v>
      </c>
      <c r="D86" s="36"/>
      <c r="E86" s="36"/>
      <c r="F86" s="36"/>
      <c r="G86" s="36"/>
      <c r="H86" s="36"/>
      <c r="I86" s="115"/>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70" t="str">
        <f>E9</f>
        <v>05 - VRN</v>
      </c>
      <c r="F87" s="320"/>
      <c r="G87" s="320"/>
      <c r="H87" s="320"/>
      <c r="I87" s="115"/>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115"/>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117" t="s">
        <v>22</v>
      </c>
      <c r="J89" s="66" t="str">
        <f>IF(J12="","",J12)</f>
        <v>19. 6. 2020</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115"/>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Správa železnic,státní organizace</v>
      </c>
      <c r="G91" s="36"/>
      <c r="H91" s="36"/>
      <c r="I91" s="117" t="s">
        <v>32</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30</v>
      </c>
      <c r="D92" s="36"/>
      <c r="E92" s="36"/>
      <c r="F92" s="27" t="str">
        <f>IF(E18="","",E18)</f>
        <v>Vyplň údaj</v>
      </c>
      <c r="G92" s="36"/>
      <c r="H92" s="36"/>
      <c r="I92" s="117" t="s">
        <v>34</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115"/>
      <c r="J93" s="36"/>
      <c r="K93" s="36"/>
      <c r="L93" s="51"/>
      <c r="S93" s="34"/>
      <c r="T93" s="34"/>
      <c r="U93" s="34"/>
      <c r="V93" s="34"/>
      <c r="W93" s="34"/>
      <c r="X93" s="34"/>
      <c r="Y93" s="34"/>
      <c r="Z93" s="34"/>
      <c r="AA93" s="34"/>
      <c r="AB93" s="34"/>
      <c r="AC93" s="34"/>
      <c r="AD93" s="34"/>
      <c r="AE93" s="34"/>
    </row>
    <row r="94" spans="1:47" s="2" customFormat="1" ht="29.25" customHeight="1">
      <c r="A94" s="34"/>
      <c r="B94" s="35"/>
      <c r="C94" s="156" t="s">
        <v>103</v>
      </c>
      <c r="D94" s="157"/>
      <c r="E94" s="157"/>
      <c r="F94" s="157"/>
      <c r="G94" s="157"/>
      <c r="H94" s="157"/>
      <c r="I94" s="158"/>
      <c r="J94" s="159" t="s">
        <v>104</v>
      </c>
      <c r="K94" s="157"/>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115"/>
      <c r="J95" s="36"/>
      <c r="K95" s="36"/>
      <c r="L95" s="51"/>
      <c r="S95" s="34"/>
      <c r="T95" s="34"/>
      <c r="U95" s="34"/>
      <c r="V95" s="34"/>
      <c r="W95" s="34"/>
      <c r="X95" s="34"/>
      <c r="Y95" s="34"/>
      <c r="Z95" s="34"/>
      <c r="AA95" s="34"/>
      <c r="AB95" s="34"/>
      <c r="AC95" s="34"/>
      <c r="AD95" s="34"/>
      <c r="AE95" s="34"/>
    </row>
    <row r="96" spans="1:47" s="2" customFormat="1" ht="22.9" customHeight="1">
      <c r="A96" s="34"/>
      <c r="B96" s="35"/>
      <c r="C96" s="160" t="s">
        <v>105</v>
      </c>
      <c r="D96" s="36"/>
      <c r="E96" s="36"/>
      <c r="F96" s="36"/>
      <c r="G96" s="36"/>
      <c r="H96" s="36"/>
      <c r="I96" s="115"/>
      <c r="J96" s="84">
        <f>J122</f>
        <v>0</v>
      </c>
      <c r="K96" s="36"/>
      <c r="L96" s="51"/>
      <c r="S96" s="34"/>
      <c r="T96" s="34"/>
      <c r="U96" s="34"/>
      <c r="V96" s="34"/>
      <c r="W96" s="34"/>
      <c r="X96" s="34"/>
      <c r="Y96" s="34"/>
      <c r="Z96" s="34"/>
      <c r="AA96" s="34"/>
      <c r="AB96" s="34"/>
      <c r="AC96" s="34"/>
      <c r="AD96" s="34"/>
      <c r="AE96" s="34"/>
      <c r="AU96" s="17" t="s">
        <v>106</v>
      </c>
    </row>
    <row r="97" spans="1:31" s="9" customFormat="1" ht="24.95" customHeight="1">
      <c r="B97" s="161"/>
      <c r="C97" s="162"/>
      <c r="D97" s="163" t="s">
        <v>310</v>
      </c>
      <c r="E97" s="164"/>
      <c r="F97" s="164"/>
      <c r="G97" s="164"/>
      <c r="H97" s="164"/>
      <c r="I97" s="165"/>
      <c r="J97" s="166">
        <f>J123</f>
        <v>0</v>
      </c>
      <c r="K97" s="162"/>
      <c r="L97" s="167"/>
    </row>
    <row r="98" spans="1:31" s="10" customFormat="1" ht="19.899999999999999" customHeight="1">
      <c r="B98" s="168"/>
      <c r="C98" s="169"/>
      <c r="D98" s="170" t="s">
        <v>311</v>
      </c>
      <c r="E98" s="171"/>
      <c r="F98" s="171"/>
      <c r="G98" s="171"/>
      <c r="H98" s="171"/>
      <c r="I98" s="172"/>
      <c r="J98" s="173">
        <f>J124</f>
        <v>0</v>
      </c>
      <c r="K98" s="169"/>
      <c r="L98" s="174"/>
    </row>
    <row r="99" spans="1:31" s="9" customFormat="1" ht="24.95" customHeight="1">
      <c r="B99" s="161"/>
      <c r="C99" s="162"/>
      <c r="D99" s="163" t="s">
        <v>586</v>
      </c>
      <c r="E99" s="164"/>
      <c r="F99" s="164"/>
      <c r="G99" s="164"/>
      <c r="H99" s="164"/>
      <c r="I99" s="165"/>
      <c r="J99" s="166">
        <f>J127</f>
        <v>0</v>
      </c>
      <c r="K99" s="162"/>
      <c r="L99" s="167"/>
    </row>
    <row r="100" spans="1:31" s="10" customFormat="1" ht="19.899999999999999" customHeight="1">
      <c r="B100" s="168"/>
      <c r="C100" s="169"/>
      <c r="D100" s="170" t="s">
        <v>587</v>
      </c>
      <c r="E100" s="171"/>
      <c r="F100" s="171"/>
      <c r="G100" s="171"/>
      <c r="H100" s="171"/>
      <c r="I100" s="172"/>
      <c r="J100" s="173">
        <f>J128</f>
        <v>0</v>
      </c>
      <c r="K100" s="169"/>
      <c r="L100" s="174"/>
    </row>
    <row r="101" spans="1:31" s="10" customFormat="1" ht="19.899999999999999" customHeight="1">
      <c r="B101" s="168"/>
      <c r="C101" s="169"/>
      <c r="D101" s="170" t="s">
        <v>588</v>
      </c>
      <c r="E101" s="171"/>
      <c r="F101" s="171"/>
      <c r="G101" s="171"/>
      <c r="H101" s="171"/>
      <c r="I101" s="172"/>
      <c r="J101" s="173">
        <f>J136</f>
        <v>0</v>
      </c>
      <c r="K101" s="169"/>
      <c r="L101" s="174"/>
    </row>
    <row r="102" spans="1:31" s="10" customFormat="1" ht="19.899999999999999" customHeight="1">
      <c r="B102" s="168"/>
      <c r="C102" s="169"/>
      <c r="D102" s="170" t="s">
        <v>589</v>
      </c>
      <c r="E102" s="171"/>
      <c r="F102" s="171"/>
      <c r="G102" s="171"/>
      <c r="H102" s="171"/>
      <c r="I102" s="172"/>
      <c r="J102" s="173">
        <f>J142</f>
        <v>0</v>
      </c>
      <c r="K102" s="169"/>
      <c r="L102" s="174"/>
    </row>
    <row r="103" spans="1:31" s="2" customFormat="1" ht="21.75" customHeight="1">
      <c r="A103" s="34"/>
      <c r="B103" s="35"/>
      <c r="C103" s="36"/>
      <c r="D103" s="36"/>
      <c r="E103" s="36"/>
      <c r="F103" s="36"/>
      <c r="G103" s="36"/>
      <c r="H103" s="36"/>
      <c r="I103" s="115"/>
      <c r="J103" s="36"/>
      <c r="K103" s="36"/>
      <c r="L103" s="51"/>
      <c r="S103" s="34"/>
      <c r="T103" s="34"/>
      <c r="U103" s="34"/>
      <c r="V103" s="34"/>
      <c r="W103" s="34"/>
      <c r="X103" s="34"/>
      <c r="Y103" s="34"/>
      <c r="Z103" s="34"/>
      <c r="AA103" s="34"/>
      <c r="AB103" s="34"/>
      <c r="AC103" s="34"/>
      <c r="AD103" s="34"/>
      <c r="AE103" s="34"/>
    </row>
    <row r="104" spans="1:31" s="2" customFormat="1" ht="6.95" customHeight="1">
      <c r="A104" s="34"/>
      <c r="B104" s="54"/>
      <c r="C104" s="55"/>
      <c r="D104" s="55"/>
      <c r="E104" s="55"/>
      <c r="F104" s="55"/>
      <c r="G104" s="55"/>
      <c r="H104" s="55"/>
      <c r="I104" s="152"/>
      <c r="J104" s="55"/>
      <c r="K104" s="55"/>
      <c r="L104" s="51"/>
      <c r="S104" s="34"/>
      <c r="T104" s="34"/>
      <c r="U104" s="34"/>
      <c r="V104" s="34"/>
      <c r="W104" s="34"/>
      <c r="X104" s="34"/>
      <c r="Y104" s="34"/>
      <c r="Z104" s="34"/>
      <c r="AA104" s="34"/>
      <c r="AB104" s="34"/>
      <c r="AC104" s="34"/>
      <c r="AD104" s="34"/>
      <c r="AE104" s="34"/>
    </row>
    <row r="108" spans="1:31" s="2" customFormat="1" ht="6.95" customHeight="1">
      <c r="A108" s="34"/>
      <c r="B108" s="56"/>
      <c r="C108" s="57"/>
      <c r="D108" s="57"/>
      <c r="E108" s="57"/>
      <c r="F108" s="57"/>
      <c r="G108" s="57"/>
      <c r="H108" s="57"/>
      <c r="I108" s="155"/>
      <c r="J108" s="57"/>
      <c r="K108" s="57"/>
      <c r="L108" s="51"/>
      <c r="S108" s="34"/>
      <c r="T108" s="34"/>
      <c r="U108" s="34"/>
      <c r="V108" s="34"/>
      <c r="W108" s="34"/>
      <c r="X108" s="34"/>
      <c r="Y108" s="34"/>
      <c r="Z108" s="34"/>
      <c r="AA108" s="34"/>
      <c r="AB108" s="34"/>
      <c r="AC108" s="34"/>
      <c r="AD108" s="34"/>
      <c r="AE108" s="34"/>
    </row>
    <row r="109" spans="1:31" s="2" customFormat="1" ht="24.95" customHeight="1">
      <c r="A109" s="34"/>
      <c r="B109" s="35"/>
      <c r="C109" s="23" t="s">
        <v>119</v>
      </c>
      <c r="D109" s="36"/>
      <c r="E109" s="36"/>
      <c r="F109" s="36"/>
      <c r="G109" s="36"/>
      <c r="H109" s="36"/>
      <c r="I109" s="115"/>
      <c r="J109" s="36"/>
      <c r="K109" s="36"/>
      <c r="L109" s="51"/>
      <c r="S109" s="34"/>
      <c r="T109" s="34"/>
      <c r="U109" s="34"/>
      <c r="V109" s="34"/>
      <c r="W109" s="34"/>
      <c r="X109" s="34"/>
      <c r="Y109" s="34"/>
      <c r="Z109" s="34"/>
      <c r="AA109" s="34"/>
      <c r="AB109" s="34"/>
      <c r="AC109" s="34"/>
      <c r="AD109" s="34"/>
      <c r="AE109" s="34"/>
    </row>
    <row r="110" spans="1:31" s="2" customFormat="1" ht="6.95" customHeight="1">
      <c r="A110" s="34"/>
      <c r="B110" s="35"/>
      <c r="C110" s="36"/>
      <c r="D110" s="36"/>
      <c r="E110" s="36"/>
      <c r="F110" s="36"/>
      <c r="G110" s="36"/>
      <c r="H110" s="36"/>
      <c r="I110" s="115"/>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16</v>
      </c>
      <c r="D111" s="36"/>
      <c r="E111" s="36"/>
      <c r="F111" s="36"/>
      <c r="G111" s="36"/>
      <c r="H111" s="36"/>
      <c r="I111" s="115"/>
      <c r="J111" s="36"/>
      <c r="K111" s="36"/>
      <c r="L111" s="51"/>
      <c r="S111" s="34"/>
      <c r="T111" s="34"/>
      <c r="U111" s="34"/>
      <c r="V111" s="34"/>
      <c r="W111" s="34"/>
      <c r="X111" s="34"/>
      <c r="Y111" s="34"/>
      <c r="Z111" s="34"/>
      <c r="AA111" s="34"/>
      <c r="AB111" s="34"/>
      <c r="AC111" s="34"/>
      <c r="AD111" s="34"/>
      <c r="AE111" s="34"/>
    </row>
    <row r="112" spans="1:31" s="2" customFormat="1" ht="23.25" customHeight="1">
      <c r="A112" s="34"/>
      <c r="B112" s="35"/>
      <c r="C112" s="36"/>
      <c r="D112" s="36"/>
      <c r="E112" s="318" t="str">
        <f>E7</f>
        <v>BrnoKounicova26 - Umístění klimatizačních jednotek na pracoviště I etapa</v>
      </c>
      <c r="F112" s="319"/>
      <c r="G112" s="319"/>
      <c r="H112" s="319"/>
      <c r="I112" s="115"/>
      <c r="J112" s="36"/>
      <c r="K112" s="36"/>
      <c r="L112" s="51"/>
      <c r="S112" s="34"/>
      <c r="T112" s="34"/>
      <c r="U112" s="34"/>
      <c r="V112" s="34"/>
      <c r="W112" s="34"/>
      <c r="X112" s="34"/>
      <c r="Y112" s="34"/>
      <c r="Z112" s="34"/>
      <c r="AA112" s="34"/>
      <c r="AB112" s="34"/>
      <c r="AC112" s="34"/>
      <c r="AD112" s="34"/>
      <c r="AE112" s="34"/>
    </row>
    <row r="113" spans="1:65" s="2" customFormat="1" ht="12" customHeight="1">
      <c r="A113" s="34"/>
      <c r="B113" s="35"/>
      <c r="C113" s="29" t="s">
        <v>100</v>
      </c>
      <c r="D113" s="36"/>
      <c r="E113" s="36"/>
      <c r="F113" s="36"/>
      <c r="G113" s="36"/>
      <c r="H113" s="36"/>
      <c r="I113" s="115"/>
      <c r="J113" s="36"/>
      <c r="K113" s="36"/>
      <c r="L113" s="51"/>
      <c r="S113" s="34"/>
      <c r="T113" s="34"/>
      <c r="U113" s="34"/>
      <c r="V113" s="34"/>
      <c r="W113" s="34"/>
      <c r="X113" s="34"/>
      <c r="Y113" s="34"/>
      <c r="Z113" s="34"/>
      <c r="AA113" s="34"/>
      <c r="AB113" s="34"/>
      <c r="AC113" s="34"/>
      <c r="AD113" s="34"/>
      <c r="AE113" s="34"/>
    </row>
    <row r="114" spans="1:65" s="2" customFormat="1" ht="16.5" customHeight="1">
      <c r="A114" s="34"/>
      <c r="B114" s="35"/>
      <c r="C114" s="36"/>
      <c r="D114" s="36"/>
      <c r="E114" s="270" t="str">
        <f>E9</f>
        <v>05 - VRN</v>
      </c>
      <c r="F114" s="320"/>
      <c r="G114" s="320"/>
      <c r="H114" s="320"/>
      <c r="I114" s="115"/>
      <c r="J114" s="36"/>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115"/>
      <c r="J115" s="36"/>
      <c r="K115" s="36"/>
      <c r="L115" s="51"/>
      <c r="S115" s="34"/>
      <c r="T115" s="34"/>
      <c r="U115" s="34"/>
      <c r="V115" s="34"/>
      <c r="W115" s="34"/>
      <c r="X115" s="34"/>
      <c r="Y115" s="34"/>
      <c r="Z115" s="34"/>
      <c r="AA115" s="34"/>
      <c r="AB115" s="34"/>
      <c r="AC115" s="34"/>
      <c r="AD115" s="34"/>
      <c r="AE115" s="34"/>
    </row>
    <row r="116" spans="1:65" s="2" customFormat="1" ht="12" customHeight="1">
      <c r="A116" s="34"/>
      <c r="B116" s="35"/>
      <c r="C116" s="29" t="s">
        <v>20</v>
      </c>
      <c r="D116" s="36"/>
      <c r="E116" s="36"/>
      <c r="F116" s="27" t="str">
        <f>F12</f>
        <v xml:space="preserve"> </v>
      </c>
      <c r="G116" s="36"/>
      <c r="H116" s="36"/>
      <c r="I116" s="117" t="s">
        <v>22</v>
      </c>
      <c r="J116" s="66" t="str">
        <f>IF(J12="","",J12)</f>
        <v>19. 6. 2020</v>
      </c>
      <c r="K116" s="36"/>
      <c r="L116" s="51"/>
      <c r="S116" s="34"/>
      <c r="T116" s="34"/>
      <c r="U116" s="34"/>
      <c r="V116" s="34"/>
      <c r="W116" s="34"/>
      <c r="X116" s="34"/>
      <c r="Y116" s="34"/>
      <c r="Z116" s="34"/>
      <c r="AA116" s="34"/>
      <c r="AB116" s="34"/>
      <c r="AC116" s="34"/>
      <c r="AD116" s="34"/>
      <c r="AE116" s="34"/>
    </row>
    <row r="117" spans="1:65" s="2" customFormat="1" ht="6.95" customHeight="1">
      <c r="A117" s="34"/>
      <c r="B117" s="35"/>
      <c r="C117" s="36"/>
      <c r="D117" s="36"/>
      <c r="E117" s="36"/>
      <c r="F117" s="36"/>
      <c r="G117" s="36"/>
      <c r="H117" s="36"/>
      <c r="I117" s="115"/>
      <c r="J117" s="36"/>
      <c r="K117" s="36"/>
      <c r="L117" s="51"/>
      <c r="S117" s="34"/>
      <c r="T117" s="34"/>
      <c r="U117" s="34"/>
      <c r="V117" s="34"/>
      <c r="W117" s="34"/>
      <c r="X117" s="34"/>
      <c r="Y117" s="34"/>
      <c r="Z117" s="34"/>
      <c r="AA117" s="34"/>
      <c r="AB117" s="34"/>
      <c r="AC117" s="34"/>
      <c r="AD117" s="34"/>
      <c r="AE117" s="34"/>
    </row>
    <row r="118" spans="1:65" s="2" customFormat="1" ht="15.2" customHeight="1">
      <c r="A118" s="34"/>
      <c r="B118" s="35"/>
      <c r="C118" s="29" t="s">
        <v>24</v>
      </c>
      <c r="D118" s="36"/>
      <c r="E118" s="36"/>
      <c r="F118" s="27" t="str">
        <f>E15</f>
        <v>Správa železnic,státní organizace</v>
      </c>
      <c r="G118" s="36"/>
      <c r="H118" s="36"/>
      <c r="I118" s="117" t="s">
        <v>32</v>
      </c>
      <c r="J118" s="32" t="str">
        <f>E21</f>
        <v xml:space="preserve"> </v>
      </c>
      <c r="K118" s="36"/>
      <c r="L118" s="51"/>
      <c r="S118" s="34"/>
      <c r="T118" s="34"/>
      <c r="U118" s="34"/>
      <c r="V118" s="34"/>
      <c r="W118" s="34"/>
      <c r="X118" s="34"/>
      <c r="Y118" s="34"/>
      <c r="Z118" s="34"/>
      <c r="AA118" s="34"/>
      <c r="AB118" s="34"/>
      <c r="AC118" s="34"/>
      <c r="AD118" s="34"/>
      <c r="AE118" s="34"/>
    </row>
    <row r="119" spans="1:65" s="2" customFormat="1" ht="15.2" customHeight="1">
      <c r="A119" s="34"/>
      <c r="B119" s="35"/>
      <c r="C119" s="29" t="s">
        <v>30</v>
      </c>
      <c r="D119" s="36"/>
      <c r="E119" s="36"/>
      <c r="F119" s="27" t="str">
        <f>IF(E18="","",E18)</f>
        <v>Vyplň údaj</v>
      </c>
      <c r="G119" s="36"/>
      <c r="H119" s="36"/>
      <c r="I119" s="117" t="s">
        <v>34</v>
      </c>
      <c r="J119" s="32" t="str">
        <f>E24</f>
        <v xml:space="preserve"> </v>
      </c>
      <c r="K119" s="36"/>
      <c r="L119" s="51"/>
      <c r="S119" s="34"/>
      <c r="T119" s="34"/>
      <c r="U119" s="34"/>
      <c r="V119" s="34"/>
      <c r="W119" s="34"/>
      <c r="X119" s="34"/>
      <c r="Y119" s="34"/>
      <c r="Z119" s="34"/>
      <c r="AA119" s="34"/>
      <c r="AB119" s="34"/>
      <c r="AC119" s="34"/>
      <c r="AD119" s="34"/>
      <c r="AE119" s="34"/>
    </row>
    <row r="120" spans="1:65" s="2" customFormat="1" ht="10.35" customHeight="1">
      <c r="A120" s="34"/>
      <c r="B120" s="35"/>
      <c r="C120" s="36"/>
      <c r="D120" s="36"/>
      <c r="E120" s="36"/>
      <c r="F120" s="36"/>
      <c r="G120" s="36"/>
      <c r="H120" s="36"/>
      <c r="I120" s="115"/>
      <c r="J120" s="36"/>
      <c r="K120" s="36"/>
      <c r="L120" s="51"/>
      <c r="S120" s="34"/>
      <c r="T120" s="34"/>
      <c r="U120" s="34"/>
      <c r="V120" s="34"/>
      <c r="W120" s="34"/>
      <c r="X120" s="34"/>
      <c r="Y120" s="34"/>
      <c r="Z120" s="34"/>
      <c r="AA120" s="34"/>
      <c r="AB120" s="34"/>
      <c r="AC120" s="34"/>
      <c r="AD120" s="34"/>
      <c r="AE120" s="34"/>
    </row>
    <row r="121" spans="1:65" s="11" customFormat="1" ht="29.25" customHeight="1">
      <c r="A121" s="175"/>
      <c r="B121" s="176"/>
      <c r="C121" s="177" t="s">
        <v>120</v>
      </c>
      <c r="D121" s="178" t="s">
        <v>61</v>
      </c>
      <c r="E121" s="178" t="s">
        <v>57</v>
      </c>
      <c r="F121" s="178" t="s">
        <v>58</v>
      </c>
      <c r="G121" s="178" t="s">
        <v>121</v>
      </c>
      <c r="H121" s="178" t="s">
        <v>122</v>
      </c>
      <c r="I121" s="179" t="s">
        <v>123</v>
      </c>
      <c r="J121" s="178" t="s">
        <v>104</v>
      </c>
      <c r="K121" s="180" t="s">
        <v>124</v>
      </c>
      <c r="L121" s="181"/>
      <c r="M121" s="75" t="s">
        <v>1</v>
      </c>
      <c r="N121" s="76" t="s">
        <v>40</v>
      </c>
      <c r="O121" s="76" t="s">
        <v>125</v>
      </c>
      <c r="P121" s="76" t="s">
        <v>126</v>
      </c>
      <c r="Q121" s="76" t="s">
        <v>127</v>
      </c>
      <c r="R121" s="76" t="s">
        <v>128</v>
      </c>
      <c r="S121" s="76" t="s">
        <v>129</v>
      </c>
      <c r="T121" s="77" t="s">
        <v>130</v>
      </c>
      <c r="U121" s="175"/>
      <c r="V121" s="175"/>
      <c r="W121" s="175"/>
      <c r="X121" s="175"/>
      <c r="Y121" s="175"/>
      <c r="Z121" s="175"/>
      <c r="AA121" s="175"/>
      <c r="AB121" s="175"/>
      <c r="AC121" s="175"/>
      <c r="AD121" s="175"/>
      <c r="AE121" s="175"/>
    </row>
    <row r="122" spans="1:65" s="2" customFormat="1" ht="22.9" customHeight="1">
      <c r="A122" s="34"/>
      <c r="B122" s="35"/>
      <c r="C122" s="82" t="s">
        <v>131</v>
      </c>
      <c r="D122" s="36"/>
      <c r="E122" s="36"/>
      <c r="F122" s="36"/>
      <c r="G122" s="36"/>
      <c r="H122" s="36"/>
      <c r="I122" s="115"/>
      <c r="J122" s="182">
        <f>BK122</f>
        <v>0</v>
      </c>
      <c r="K122" s="36"/>
      <c r="L122" s="39"/>
      <c r="M122" s="78"/>
      <c r="N122" s="183"/>
      <c r="O122" s="79"/>
      <c r="P122" s="184">
        <f>P123+P127</f>
        <v>0</v>
      </c>
      <c r="Q122" s="79"/>
      <c r="R122" s="184">
        <f>R123+R127</f>
        <v>0</v>
      </c>
      <c r="S122" s="79"/>
      <c r="T122" s="185">
        <f>T123+T127</f>
        <v>0</v>
      </c>
      <c r="U122" s="34"/>
      <c r="V122" s="34"/>
      <c r="W122" s="34"/>
      <c r="X122" s="34"/>
      <c r="Y122" s="34"/>
      <c r="Z122" s="34"/>
      <c r="AA122" s="34"/>
      <c r="AB122" s="34"/>
      <c r="AC122" s="34"/>
      <c r="AD122" s="34"/>
      <c r="AE122" s="34"/>
      <c r="AT122" s="17" t="s">
        <v>75</v>
      </c>
      <c r="AU122" s="17" t="s">
        <v>106</v>
      </c>
      <c r="BK122" s="186">
        <f>BK123+BK127</f>
        <v>0</v>
      </c>
    </row>
    <row r="123" spans="1:65" s="12" customFormat="1" ht="25.9" customHeight="1">
      <c r="B123" s="187"/>
      <c r="C123" s="188"/>
      <c r="D123" s="189" t="s">
        <v>75</v>
      </c>
      <c r="E123" s="190" t="s">
        <v>250</v>
      </c>
      <c r="F123" s="190" t="s">
        <v>383</v>
      </c>
      <c r="G123" s="188"/>
      <c r="H123" s="188"/>
      <c r="I123" s="191"/>
      <c r="J123" s="192">
        <f>BK123</f>
        <v>0</v>
      </c>
      <c r="K123" s="188"/>
      <c r="L123" s="193"/>
      <c r="M123" s="194"/>
      <c r="N123" s="195"/>
      <c r="O123" s="195"/>
      <c r="P123" s="196">
        <f>P124</f>
        <v>0</v>
      </c>
      <c r="Q123" s="195"/>
      <c r="R123" s="196">
        <f>R124</f>
        <v>0</v>
      </c>
      <c r="S123" s="195"/>
      <c r="T123" s="197">
        <f>T124</f>
        <v>0</v>
      </c>
      <c r="AR123" s="198" t="s">
        <v>154</v>
      </c>
      <c r="AT123" s="199" t="s">
        <v>75</v>
      </c>
      <c r="AU123" s="199" t="s">
        <v>76</v>
      </c>
      <c r="AY123" s="198" t="s">
        <v>134</v>
      </c>
      <c r="BK123" s="200">
        <f>BK124</f>
        <v>0</v>
      </c>
    </row>
    <row r="124" spans="1:65" s="12" customFormat="1" ht="22.9" customHeight="1">
      <c r="B124" s="187"/>
      <c r="C124" s="188"/>
      <c r="D124" s="189" t="s">
        <v>75</v>
      </c>
      <c r="E124" s="201" t="s">
        <v>384</v>
      </c>
      <c r="F124" s="201" t="s">
        <v>385</v>
      </c>
      <c r="G124" s="188"/>
      <c r="H124" s="188"/>
      <c r="I124" s="191"/>
      <c r="J124" s="202">
        <f>BK124</f>
        <v>0</v>
      </c>
      <c r="K124" s="188"/>
      <c r="L124" s="193"/>
      <c r="M124" s="194"/>
      <c r="N124" s="195"/>
      <c r="O124" s="195"/>
      <c r="P124" s="196">
        <f>SUM(P125:P126)</f>
        <v>0</v>
      </c>
      <c r="Q124" s="195"/>
      <c r="R124" s="196">
        <f>SUM(R125:R126)</f>
        <v>0</v>
      </c>
      <c r="S124" s="195"/>
      <c r="T124" s="197">
        <f>SUM(T125:T126)</f>
        <v>0</v>
      </c>
      <c r="AR124" s="198" t="s">
        <v>154</v>
      </c>
      <c r="AT124" s="199" t="s">
        <v>75</v>
      </c>
      <c r="AU124" s="199" t="s">
        <v>84</v>
      </c>
      <c r="AY124" s="198" t="s">
        <v>134</v>
      </c>
      <c r="BK124" s="200">
        <f>SUM(BK125:BK126)</f>
        <v>0</v>
      </c>
    </row>
    <row r="125" spans="1:65" s="2" customFormat="1" ht="21.75" customHeight="1">
      <c r="A125" s="34"/>
      <c r="B125" s="35"/>
      <c r="C125" s="203" t="s">
        <v>84</v>
      </c>
      <c r="D125" s="203" t="s">
        <v>136</v>
      </c>
      <c r="E125" s="204" t="s">
        <v>590</v>
      </c>
      <c r="F125" s="205" t="s">
        <v>591</v>
      </c>
      <c r="G125" s="206" t="s">
        <v>203</v>
      </c>
      <c r="H125" s="207">
        <v>1</v>
      </c>
      <c r="I125" s="208"/>
      <c r="J125" s="209">
        <f>ROUND(I125*H125,2)</f>
        <v>0</v>
      </c>
      <c r="K125" s="205" t="s">
        <v>140</v>
      </c>
      <c r="L125" s="39"/>
      <c r="M125" s="210" t="s">
        <v>1</v>
      </c>
      <c r="N125" s="211" t="s">
        <v>41</v>
      </c>
      <c r="O125" s="71"/>
      <c r="P125" s="212">
        <f>O125*H125</f>
        <v>0</v>
      </c>
      <c r="Q125" s="212">
        <v>0</v>
      </c>
      <c r="R125" s="212">
        <f>Q125*H125</f>
        <v>0</v>
      </c>
      <c r="S125" s="212">
        <v>0</v>
      </c>
      <c r="T125" s="213">
        <f>S125*H125</f>
        <v>0</v>
      </c>
      <c r="U125" s="34"/>
      <c r="V125" s="34"/>
      <c r="W125" s="34"/>
      <c r="X125" s="34"/>
      <c r="Y125" s="34"/>
      <c r="Z125" s="34"/>
      <c r="AA125" s="34"/>
      <c r="AB125" s="34"/>
      <c r="AC125" s="34"/>
      <c r="AD125" s="34"/>
      <c r="AE125" s="34"/>
      <c r="AR125" s="214" t="s">
        <v>337</v>
      </c>
      <c r="AT125" s="214" t="s">
        <v>136</v>
      </c>
      <c r="AU125" s="214" t="s">
        <v>86</v>
      </c>
      <c r="AY125" s="17" t="s">
        <v>134</v>
      </c>
      <c r="BE125" s="215">
        <f>IF(N125="základní",J125,0)</f>
        <v>0</v>
      </c>
      <c r="BF125" s="215">
        <f>IF(N125="snížená",J125,0)</f>
        <v>0</v>
      </c>
      <c r="BG125" s="215">
        <f>IF(N125="zákl. přenesená",J125,0)</f>
        <v>0</v>
      </c>
      <c r="BH125" s="215">
        <f>IF(N125="sníž. přenesená",J125,0)</f>
        <v>0</v>
      </c>
      <c r="BI125" s="215">
        <f>IF(N125="nulová",J125,0)</f>
        <v>0</v>
      </c>
      <c r="BJ125" s="17" t="s">
        <v>84</v>
      </c>
      <c r="BK125" s="215">
        <f>ROUND(I125*H125,2)</f>
        <v>0</v>
      </c>
      <c r="BL125" s="17" t="s">
        <v>337</v>
      </c>
      <c r="BM125" s="214" t="s">
        <v>592</v>
      </c>
    </row>
    <row r="126" spans="1:65" s="2" customFormat="1" ht="11.25">
      <c r="A126" s="34"/>
      <c r="B126" s="35"/>
      <c r="C126" s="36"/>
      <c r="D126" s="216" t="s">
        <v>143</v>
      </c>
      <c r="E126" s="36"/>
      <c r="F126" s="217" t="s">
        <v>591</v>
      </c>
      <c r="G126" s="36"/>
      <c r="H126" s="36"/>
      <c r="I126" s="115"/>
      <c r="J126" s="36"/>
      <c r="K126" s="36"/>
      <c r="L126" s="39"/>
      <c r="M126" s="218"/>
      <c r="N126" s="219"/>
      <c r="O126" s="71"/>
      <c r="P126" s="71"/>
      <c r="Q126" s="71"/>
      <c r="R126" s="71"/>
      <c r="S126" s="71"/>
      <c r="T126" s="72"/>
      <c r="U126" s="34"/>
      <c r="V126" s="34"/>
      <c r="W126" s="34"/>
      <c r="X126" s="34"/>
      <c r="Y126" s="34"/>
      <c r="Z126" s="34"/>
      <c r="AA126" s="34"/>
      <c r="AB126" s="34"/>
      <c r="AC126" s="34"/>
      <c r="AD126" s="34"/>
      <c r="AE126" s="34"/>
      <c r="AT126" s="17" t="s">
        <v>143</v>
      </c>
      <c r="AU126" s="17" t="s">
        <v>86</v>
      </c>
    </row>
    <row r="127" spans="1:65" s="12" customFormat="1" ht="25.9" customHeight="1">
      <c r="B127" s="187"/>
      <c r="C127" s="188"/>
      <c r="D127" s="189" t="s">
        <v>75</v>
      </c>
      <c r="E127" s="190" t="s">
        <v>97</v>
      </c>
      <c r="F127" s="190" t="s">
        <v>593</v>
      </c>
      <c r="G127" s="188"/>
      <c r="H127" s="188"/>
      <c r="I127" s="191"/>
      <c r="J127" s="192">
        <f>BK127</f>
        <v>0</v>
      </c>
      <c r="K127" s="188"/>
      <c r="L127" s="193"/>
      <c r="M127" s="194"/>
      <c r="N127" s="195"/>
      <c r="O127" s="195"/>
      <c r="P127" s="196">
        <f>P128+P136+P142</f>
        <v>0</v>
      </c>
      <c r="Q127" s="195"/>
      <c r="R127" s="196">
        <f>R128+R136+R142</f>
        <v>0</v>
      </c>
      <c r="S127" s="195"/>
      <c r="T127" s="197">
        <f>T128+T136+T142</f>
        <v>0</v>
      </c>
      <c r="AR127" s="198" t="s">
        <v>165</v>
      </c>
      <c r="AT127" s="199" t="s">
        <v>75</v>
      </c>
      <c r="AU127" s="199" t="s">
        <v>76</v>
      </c>
      <c r="AY127" s="198" t="s">
        <v>134</v>
      </c>
      <c r="BK127" s="200">
        <f>BK128+BK136+BK142</f>
        <v>0</v>
      </c>
    </row>
    <row r="128" spans="1:65" s="12" customFormat="1" ht="22.9" customHeight="1">
      <c r="B128" s="187"/>
      <c r="C128" s="188"/>
      <c r="D128" s="189" t="s">
        <v>75</v>
      </c>
      <c r="E128" s="201" t="s">
        <v>594</v>
      </c>
      <c r="F128" s="201" t="s">
        <v>595</v>
      </c>
      <c r="G128" s="188"/>
      <c r="H128" s="188"/>
      <c r="I128" s="191"/>
      <c r="J128" s="202">
        <f>BK128</f>
        <v>0</v>
      </c>
      <c r="K128" s="188"/>
      <c r="L128" s="193"/>
      <c r="M128" s="194"/>
      <c r="N128" s="195"/>
      <c r="O128" s="195"/>
      <c r="P128" s="196">
        <f>SUM(P129:P135)</f>
        <v>0</v>
      </c>
      <c r="Q128" s="195"/>
      <c r="R128" s="196">
        <f>SUM(R129:R135)</f>
        <v>0</v>
      </c>
      <c r="S128" s="195"/>
      <c r="T128" s="197">
        <f>SUM(T129:T135)</f>
        <v>0</v>
      </c>
      <c r="AR128" s="198" t="s">
        <v>165</v>
      </c>
      <c r="AT128" s="199" t="s">
        <v>75</v>
      </c>
      <c r="AU128" s="199" t="s">
        <v>84</v>
      </c>
      <c r="AY128" s="198" t="s">
        <v>134</v>
      </c>
      <c r="BK128" s="200">
        <f>SUM(BK129:BK135)</f>
        <v>0</v>
      </c>
    </row>
    <row r="129" spans="1:65" s="2" customFormat="1" ht="16.5" customHeight="1">
      <c r="A129" s="34"/>
      <c r="B129" s="35"/>
      <c r="C129" s="203" t="s">
        <v>86</v>
      </c>
      <c r="D129" s="203" t="s">
        <v>136</v>
      </c>
      <c r="E129" s="204" t="s">
        <v>596</v>
      </c>
      <c r="F129" s="205" t="s">
        <v>597</v>
      </c>
      <c r="G129" s="206" t="s">
        <v>598</v>
      </c>
      <c r="H129" s="207">
        <v>1</v>
      </c>
      <c r="I129" s="208"/>
      <c r="J129" s="209">
        <f>ROUND(I129*H129,2)</f>
        <v>0</v>
      </c>
      <c r="K129" s="205" t="s">
        <v>140</v>
      </c>
      <c r="L129" s="39"/>
      <c r="M129" s="210" t="s">
        <v>1</v>
      </c>
      <c r="N129" s="211" t="s">
        <v>41</v>
      </c>
      <c r="O129" s="71"/>
      <c r="P129" s="212">
        <f>O129*H129</f>
        <v>0</v>
      </c>
      <c r="Q129" s="212">
        <v>0</v>
      </c>
      <c r="R129" s="212">
        <f>Q129*H129</f>
        <v>0</v>
      </c>
      <c r="S129" s="212">
        <v>0</v>
      </c>
      <c r="T129" s="213">
        <f>S129*H129</f>
        <v>0</v>
      </c>
      <c r="U129" s="34"/>
      <c r="V129" s="34"/>
      <c r="W129" s="34"/>
      <c r="X129" s="34"/>
      <c r="Y129" s="34"/>
      <c r="Z129" s="34"/>
      <c r="AA129" s="34"/>
      <c r="AB129" s="34"/>
      <c r="AC129" s="34"/>
      <c r="AD129" s="34"/>
      <c r="AE129" s="34"/>
      <c r="AR129" s="214" t="s">
        <v>141</v>
      </c>
      <c r="AT129" s="214" t="s">
        <v>136</v>
      </c>
      <c r="AU129" s="214" t="s">
        <v>86</v>
      </c>
      <c r="AY129" s="17" t="s">
        <v>134</v>
      </c>
      <c r="BE129" s="215">
        <f>IF(N129="základní",J129,0)</f>
        <v>0</v>
      </c>
      <c r="BF129" s="215">
        <f>IF(N129="snížená",J129,0)</f>
        <v>0</v>
      </c>
      <c r="BG129" s="215">
        <f>IF(N129="zákl. přenesená",J129,0)</f>
        <v>0</v>
      </c>
      <c r="BH129" s="215">
        <f>IF(N129="sníž. přenesená",J129,0)</f>
        <v>0</v>
      </c>
      <c r="BI129" s="215">
        <f>IF(N129="nulová",J129,0)</f>
        <v>0</v>
      </c>
      <c r="BJ129" s="17" t="s">
        <v>84</v>
      </c>
      <c r="BK129" s="215">
        <f>ROUND(I129*H129,2)</f>
        <v>0</v>
      </c>
      <c r="BL129" s="17" t="s">
        <v>141</v>
      </c>
      <c r="BM129" s="214" t="s">
        <v>599</v>
      </c>
    </row>
    <row r="130" spans="1:65" s="2" customFormat="1" ht="11.25">
      <c r="A130" s="34"/>
      <c r="B130" s="35"/>
      <c r="C130" s="36"/>
      <c r="D130" s="216" t="s">
        <v>143</v>
      </c>
      <c r="E130" s="36"/>
      <c r="F130" s="217" t="s">
        <v>597</v>
      </c>
      <c r="G130" s="36"/>
      <c r="H130" s="36"/>
      <c r="I130" s="115"/>
      <c r="J130" s="36"/>
      <c r="K130" s="36"/>
      <c r="L130" s="39"/>
      <c r="M130" s="218"/>
      <c r="N130" s="219"/>
      <c r="O130" s="71"/>
      <c r="P130" s="71"/>
      <c r="Q130" s="71"/>
      <c r="R130" s="71"/>
      <c r="S130" s="71"/>
      <c r="T130" s="72"/>
      <c r="U130" s="34"/>
      <c r="V130" s="34"/>
      <c r="W130" s="34"/>
      <c r="X130" s="34"/>
      <c r="Y130" s="34"/>
      <c r="Z130" s="34"/>
      <c r="AA130" s="34"/>
      <c r="AB130" s="34"/>
      <c r="AC130" s="34"/>
      <c r="AD130" s="34"/>
      <c r="AE130" s="34"/>
      <c r="AT130" s="17" t="s">
        <v>143</v>
      </c>
      <c r="AU130" s="17" t="s">
        <v>86</v>
      </c>
    </row>
    <row r="131" spans="1:65" s="2" customFormat="1" ht="16.5" customHeight="1">
      <c r="A131" s="34"/>
      <c r="B131" s="35"/>
      <c r="C131" s="203" t="s">
        <v>154</v>
      </c>
      <c r="D131" s="203" t="s">
        <v>136</v>
      </c>
      <c r="E131" s="204" t="s">
        <v>600</v>
      </c>
      <c r="F131" s="205" t="s">
        <v>601</v>
      </c>
      <c r="G131" s="206" t="s">
        <v>598</v>
      </c>
      <c r="H131" s="207">
        <v>1</v>
      </c>
      <c r="I131" s="208"/>
      <c r="J131" s="209">
        <f>ROUND(I131*H131,2)</f>
        <v>0</v>
      </c>
      <c r="K131" s="205" t="s">
        <v>140</v>
      </c>
      <c r="L131" s="39"/>
      <c r="M131" s="210" t="s">
        <v>1</v>
      </c>
      <c r="N131" s="211" t="s">
        <v>41</v>
      </c>
      <c r="O131" s="71"/>
      <c r="P131" s="212">
        <f>O131*H131</f>
        <v>0</v>
      </c>
      <c r="Q131" s="212">
        <v>0</v>
      </c>
      <c r="R131" s="212">
        <f>Q131*H131</f>
        <v>0</v>
      </c>
      <c r="S131" s="212">
        <v>0</v>
      </c>
      <c r="T131" s="213">
        <f>S131*H131</f>
        <v>0</v>
      </c>
      <c r="U131" s="34"/>
      <c r="V131" s="34"/>
      <c r="W131" s="34"/>
      <c r="X131" s="34"/>
      <c r="Y131" s="34"/>
      <c r="Z131" s="34"/>
      <c r="AA131" s="34"/>
      <c r="AB131" s="34"/>
      <c r="AC131" s="34"/>
      <c r="AD131" s="34"/>
      <c r="AE131" s="34"/>
      <c r="AR131" s="214" t="s">
        <v>141</v>
      </c>
      <c r="AT131" s="214" t="s">
        <v>136</v>
      </c>
      <c r="AU131" s="214" t="s">
        <v>86</v>
      </c>
      <c r="AY131" s="17" t="s">
        <v>134</v>
      </c>
      <c r="BE131" s="215">
        <f>IF(N131="základní",J131,0)</f>
        <v>0</v>
      </c>
      <c r="BF131" s="215">
        <f>IF(N131="snížená",J131,0)</f>
        <v>0</v>
      </c>
      <c r="BG131" s="215">
        <f>IF(N131="zákl. přenesená",J131,0)</f>
        <v>0</v>
      </c>
      <c r="BH131" s="215">
        <f>IF(N131="sníž. přenesená",J131,0)</f>
        <v>0</v>
      </c>
      <c r="BI131" s="215">
        <f>IF(N131="nulová",J131,0)</f>
        <v>0</v>
      </c>
      <c r="BJ131" s="17" t="s">
        <v>84</v>
      </c>
      <c r="BK131" s="215">
        <f>ROUND(I131*H131,2)</f>
        <v>0</v>
      </c>
      <c r="BL131" s="17" t="s">
        <v>141</v>
      </c>
      <c r="BM131" s="214" t="s">
        <v>602</v>
      </c>
    </row>
    <row r="132" spans="1:65" s="2" customFormat="1" ht="11.25">
      <c r="A132" s="34"/>
      <c r="B132" s="35"/>
      <c r="C132" s="36"/>
      <c r="D132" s="216" t="s">
        <v>143</v>
      </c>
      <c r="E132" s="36"/>
      <c r="F132" s="217" t="s">
        <v>601</v>
      </c>
      <c r="G132" s="36"/>
      <c r="H132" s="36"/>
      <c r="I132" s="115"/>
      <c r="J132" s="36"/>
      <c r="K132" s="36"/>
      <c r="L132" s="39"/>
      <c r="M132" s="218"/>
      <c r="N132" s="219"/>
      <c r="O132" s="71"/>
      <c r="P132" s="71"/>
      <c r="Q132" s="71"/>
      <c r="R132" s="71"/>
      <c r="S132" s="71"/>
      <c r="T132" s="72"/>
      <c r="U132" s="34"/>
      <c r="V132" s="34"/>
      <c r="W132" s="34"/>
      <c r="X132" s="34"/>
      <c r="Y132" s="34"/>
      <c r="Z132" s="34"/>
      <c r="AA132" s="34"/>
      <c r="AB132" s="34"/>
      <c r="AC132" s="34"/>
      <c r="AD132" s="34"/>
      <c r="AE132" s="34"/>
      <c r="AT132" s="17" t="s">
        <v>143</v>
      </c>
      <c r="AU132" s="17" t="s">
        <v>86</v>
      </c>
    </row>
    <row r="133" spans="1:65" s="13" customFormat="1" ht="22.5">
      <c r="B133" s="221"/>
      <c r="C133" s="222"/>
      <c r="D133" s="216" t="s">
        <v>146</v>
      </c>
      <c r="E133" s="223" t="s">
        <v>1</v>
      </c>
      <c r="F133" s="224" t="s">
        <v>603</v>
      </c>
      <c r="G133" s="222"/>
      <c r="H133" s="223" t="s">
        <v>1</v>
      </c>
      <c r="I133" s="225"/>
      <c r="J133" s="222"/>
      <c r="K133" s="222"/>
      <c r="L133" s="226"/>
      <c r="M133" s="227"/>
      <c r="N133" s="228"/>
      <c r="O133" s="228"/>
      <c r="P133" s="228"/>
      <c r="Q133" s="228"/>
      <c r="R133" s="228"/>
      <c r="S133" s="228"/>
      <c r="T133" s="229"/>
      <c r="AT133" s="230" t="s">
        <v>146</v>
      </c>
      <c r="AU133" s="230" t="s">
        <v>86</v>
      </c>
      <c r="AV133" s="13" t="s">
        <v>84</v>
      </c>
      <c r="AW133" s="13" t="s">
        <v>33</v>
      </c>
      <c r="AX133" s="13" t="s">
        <v>76</v>
      </c>
      <c r="AY133" s="230" t="s">
        <v>134</v>
      </c>
    </row>
    <row r="134" spans="1:65" s="14" customFormat="1" ht="11.25">
      <c r="B134" s="231"/>
      <c r="C134" s="232"/>
      <c r="D134" s="216" t="s">
        <v>146</v>
      </c>
      <c r="E134" s="233" t="s">
        <v>1</v>
      </c>
      <c r="F134" s="234" t="s">
        <v>84</v>
      </c>
      <c r="G134" s="232"/>
      <c r="H134" s="235">
        <v>1</v>
      </c>
      <c r="I134" s="236"/>
      <c r="J134" s="232"/>
      <c r="K134" s="232"/>
      <c r="L134" s="237"/>
      <c r="M134" s="238"/>
      <c r="N134" s="239"/>
      <c r="O134" s="239"/>
      <c r="P134" s="239"/>
      <c r="Q134" s="239"/>
      <c r="R134" s="239"/>
      <c r="S134" s="239"/>
      <c r="T134" s="240"/>
      <c r="AT134" s="241" t="s">
        <v>146</v>
      </c>
      <c r="AU134" s="241" t="s">
        <v>86</v>
      </c>
      <c r="AV134" s="14" t="s">
        <v>86</v>
      </c>
      <c r="AW134" s="14" t="s">
        <v>33</v>
      </c>
      <c r="AX134" s="14" t="s">
        <v>76</v>
      </c>
      <c r="AY134" s="241" t="s">
        <v>134</v>
      </c>
    </row>
    <row r="135" spans="1:65" s="15" customFormat="1" ht="11.25">
      <c r="B135" s="242"/>
      <c r="C135" s="243"/>
      <c r="D135" s="216" t="s">
        <v>146</v>
      </c>
      <c r="E135" s="244" t="s">
        <v>1</v>
      </c>
      <c r="F135" s="245" t="s">
        <v>149</v>
      </c>
      <c r="G135" s="243"/>
      <c r="H135" s="246">
        <v>1</v>
      </c>
      <c r="I135" s="247"/>
      <c r="J135" s="243"/>
      <c r="K135" s="243"/>
      <c r="L135" s="248"/>
      <c r="M135" s="249"/>
      <c r="N135" s="250"/>
      <c r="O135" s="250"/>
      <c r="P135" s="250"/>
      <c r="Q135" s="250"/>
      <c r="R135" s="250"/>
      <c r="S135" s="250"/>
      <c r="T135" s="251"/>
      <c r="AT135" s="252" t="s">
        <v>146</v>
      </c>
      <c r="AU135" s="252" t="s">
        <v>86</v>
      </c>
      <c r="AV135" s="15" t="s">
        <v>141</v>
      </c>
      <c r="AW135" s="15" t="s">
        <v>33</v>
      </c>
      <c r="AX135" s="15" t="s">
        <v>84</v>
      </c>
      <c r="AY135" s="252" t="s">
        <v>134</v>
      </c>
    </row>
    <row r="136" spans="1:65" s="12" customFormat="1" ht="22.9" customHeight="1">
      <c r="B136" s="187"/>
      <c r="C136" s="188"/>
      <c r="D136" s="189" t="s">
        <v>75</v>
      </c>
      <c r="E136" s="201" t="s">
        <v>604</v>
      </c>
      <c r="F136" s="201" t="s">
        <v>605</v>
      </c>
      <c r="G136" s="188"/>
      <c r="H136" s="188"/>
      <c r="I136" s="191"/>
      <c r="J136" s="202">
        <f>BK136</f>
        <v>0</v>
      </c>
      <c r="K136" s="188"/>
      <c r="L136" s="193"/>
      <c r="M136" s="194"/>
      <c r="N136" s="195"/>
      <c r="O136" s="195"/>
      <c r="P136" s="196">
        <f>SUM(P137:P141)</f>
        <v>0</v>
      </c>
      <c r="Q136" s="195"/>
      <c r="R136" s="196">
        <f>SUM(R137:R141)</f>
        <v>0</v>
      </c>
      <c r="S136" s="195"/>
      <c r="T136" s="197">
        <f>SUM(T137:T141)</f>
        <v>0</v>
      </c>
      <c r="AR136" s="198" t="s">
        <v>165</v>
      </c>
      <c r="AT136" s="199" t="s">
        <v>75</v>
      </c>
      <c r="AU136" s="199" t="s">
        <v>84</v>
      </c>
      <c r="AY136" s="198" t="s">
        <v>134</v>
      </c>
      <c r="BK136" s="200">
        <f>SUM(BK137:BK141)</f>
        <v>0</v>
      </c>
    </row>
    <row r="137" spans="1:65" s="2" customFormat="1" ht="16.5" customHeight="1">
      <c r="A137" s="34"/>
      <c r="B137" s="35"/>
      <c r="C137" s="203" t="s">
        <v>141</v>
      </c>
      <c r="D137" s="203" t="s">
        <v>136</v>
      </c>
      <c r="E137" s="204" t="s">
        <v>606</v>
      </c>
      <c r="F137" s="205" t="s">
        <v>607</v>
      </c>
      <c r="G137" s="206" t="s">
        <v>598</v>
      </c>
      <c r="H137" s="207">
        <v>1</v>
      </c>
      <c r="I137" s="208"/>
      <c r="J137" s="209">
        <f>ROUND(I137*H137,2)</f>
        <v>0</v>
      </c>
      <c r="K137" s="205" t="s">
        <v>140</v>
      </c>
      <c r="L137" s="39"/>
      <c r="M137" s="210" t="s">
        <v>1</v>
      </c>
      <c r="N137" s="211" t="s">
        <v>41</v>
      </c>
      <c r="O137" s="71"/>
      <c r="P137" s="212">
        <f>O137*H137</f>
        <v>0</v>
      </c>
      <c r="Q137" s="212">
        <v>0</v>
      </c>
      <c r="R137" s="212">
        <f>Q137*H137</f>
        <v>0</v>
      </c>
      <c r="S137" s="212">
        <v>0</v>
      </c>
      <c r="T137" s="213">
        <f>S137*H137</f>
        <v>0</v>
      </c>
      <c r="U137" s="34"/>
      <c r="V137" s="34"/>
      <c r="W137" s="34"/>
      <c r="X137" s="34"/>
      <c r="Y137" s="34"/>
      <c r="Z137" s="34"/>
      <c r="AA137" s="34"/>
      <c r="AB137" s="34"/>
      <c r="AC137" s="34"/>
      <c r="AD137" s="34"/>
      <c r="AE137" s="34"/>
      <c r="AR137" s="214" t="s">
        <v>141</v>
      </c>
      <c r="AT137" s="214" t="s">
        <v>136</v>
      </c>
      <c r="AU137" s="214" t="s">
        <v>86</v>
      </c>
      <c r="AY137" s="17" t="s">
        <v>134</v>
      </c>
      <c r="BE137" s="215">
        <f>IF(N137="základní",J137,0)</f>
        <v>0</v>
      </c>
      <c r="BF137" s="215">
        <f>IF(N137="snížená",J137,0)</f>
        <v>0</v>
      </c>
      <c r="BG137" s="215">
        <f>IF(N137="zákl. přenesená",J137,0)</f>
        <v>0</v>
      </c>
      <c r="BH137" s="215">
        <f>IF(N137="sníž. přenesená",J137,0)</f>
        <v>0</v>
      </c>
      <c r="BI137" s="215">
        <f>IF(N137="nulová",J137,0)</f>
        <v>0</v>
      </c>
      <c r="BJ137" s="17" t="s">
        <v>84</v>
      </c>
      <c r="BK137" s="215">
        <f>ROUND(I137*H137,2)</f>
        <v>0</v>
      </c>
      <c r="BL137" s="17" t="s">
        <v>141</v>
      </c>
      <c r="BM137" s="214" t="s">
        <v>608</v>
      </c>
    </row>
    <row r="138" spans="1:65" s="2" customFormat="1" ht="11.25">
      <c r="A138" s="34"/>
      <c r="B138" s="35"/>
      <c r="C138" s="36"/>
      <c r="D138" s="216" t="s">
        <v>143</v>
      </c>
      <c r="E138" s="36"/>
      <c r="F138" s="217" t="s">
        <v>607</v>
      </c>
      <c r="G138" s="36"/>
      <c r="H138" s="36"/>
      <c r="I138" s="115"/>
      <c r="J138" s="36"/>
      <c r="K138" s="36"/>
      <c r="L138" s="39"/>
      <c r="M138" s="218"/>
      <c r="N138" s="219"/>
      <c r="O138" s="71"/>
      <c r="P138" s="71"/>
      <c r="Q138" s="71"/>
      <c r="R138" s="71"/>
      <c r="S138" s="71"/>
      <c r="T138" s="72"/>
      <c r="U138" s="34"/>
      <c r="V138" s="34"/>
      <c r="W138" s="34"/>
      <c r="X138" s="34"/>
      <c r="Y138" s="34"/>
      <c r="Z138" s="34"/>
      <c r="AA138" s="34"/>
      <c r="AB138" s="34"/>
      <c r="AC138" s="34"/>
      <c r="AD138" s="34"/>
      <c r="AE138" s="34"/>
      <c r="AT138" s="17" t="s">
        <v>143</v>
      </c>
      <c r="AU138" s="17" t="s">
        <v>86</v>
      </c>
    </row>
    <row r="139" spans="1:65" s="13" customFormat="1" ht="11.25">
      <c r="B139" s="221"/>
      <c r="C139" s="222"/>
      <c r="D139" s="216" t="s">
        <v>146</v>
      </c>
      <c r="E139" s="223" t="s">
        <v>1</v>
      </c>
      <c r="F139" s="224" t="s">
        <v>609</v>
      </c>
      <c r="G139" s="222"/>
      <c r="H139" s="223" t="s">
        <v>1</v>
      </c>
      <c r="I139" s="225"/>
      <c r="J139" s="222"/>
      <c r="K139" s="222"/>
      <c r="L139" s="226"/>
      <c r="M139" s="227"/>
      <c r="N139" s="228"/>
      <c r="O139" s="228"/>
      <c r="P139" s="228"/>
      <c r="Q139" s="228"/>
      <c r="R139" s="228"/>
      <c r="S139" s="228"/>
      <c r="T139" s="229"/>
      <c r="AT139" s="230" t="s">
        <v>146</v>
      </c>
      <c r="AU139" s="230" t="s">
        <v>86</v>
      </c>
      <c r="AV139" s="13" t="s">
        <v>84</v>
      </c>
      <c r="AW139" s="13" t="s">
        <v>33</v>
      </c>
      <c r="AX139" s="13" t="s">
        <v>76</v>
      </c>
      <c r="AY139" s="230" t="s">
        <v>134</v>
      </c>
    </row>
    <row r="140" spans="1:65" s="14" customFormat="1" ht="11.25">
      <c r="B140" s="231"/>
      <c r="C140" s="232"/>
      <c r="D140" s="216" t="s">
        <v>146</v>
      </c>
      <c r="E140" s="233" t="s">
        <v>1</v>
      </c>
      <c r="F140" s="234" t="s">
        <v>84</v>
      </c>
      <c r="G140" s="232"/>
      <c r="H140" s="235">
        <v>1</v>
      </c>
      <c r="I140" s="236"/>
      <c r="J140" s="232"/>
      <c r="K140" s="232"/>
      <c r="L140" s="237"/>
      <c r="M140" s="238"/>
      <c r="N140" s="239"/>
      <c r="O140" s="239"/>
      <c r="P140" s="239"/>
      <c r="Q140" s="239"/>
      <c r="R140" s="239"/>
      <c r="S140" s="239"/>
      <c r="T140" s="240"/>
      <c r="AT140" s="241" t="s">
        <v>146</v>
      </c>
      <c r="AU140" s="241" t="s">
        <v>86</v>
      </c>
      <c r="AV140" s="14" t="s">
        <v>86</v>
      </c>
      <c r="AW140" s="14" t="s">
        <v>33</v>
      </c>
      <c r="AX140" s="14" t="s">
        <v>76</v>
      </c>
      <c r="AY140" s="241" t="s">
        <v>134</v>
      </c>
    </row>
    <row r="141" spans="1:65" s="15" customFormat="1" ht="11.25">
      <c r="B141" s="242"/>
      <c r="C141" s="243"/>
      <c r="D141" s="216" t="s">
        <v>146</v>
      </c>
      <c r="E141" s="244" t="s">
        <v>1</v>
      </c>
      <c r="F141" s="245" t="s">
        <v>149</v>
      </c>
      <c r="G141" s="243"/>
      <c r="H141" s="246">
        <v>1</v>
      </c>
      <c r="I141" s="247"/>
      <c r="J141" s="243"/>
      <c r="K141" s="243"/>
      <c r="L141" s="248"/>
      <c r="M141" s="249"/>
      <c r="N141" s="250"/>
      <c r="O141" s="250"/>
      <c r="P141" s="250"/>
      <c r="Q141" s="250"/>
      <c r="R141" s="250"/>
      <c r="S141" s="250"/>
      <c r="T141" s="251"/>
      <c r="AT141" s="252" t="s">
        <v>146</v>
      </c>
      <c r="AU141" s="252" t="s">
        <v>86</v>
      </c>
      <c r="AV141" s="15" t="s">
        <v>141</v>
      </c>
      <c r="AW141" s="15" t="s">
        <v>33</v>
      </c>
      <c r="AX141" s="15" t="s">
        <v>84</v>
      </c>
      <c r="AY141" s="252" t="s">
        <v>134</v>
      </c>
    </row>
    <row r="142" spans="1:65" s="12" customFormat="1" ht="22.9" customHeight="1">
      <c r="B142" s="187"/>
      <c r="C142" s="188"/>
      <c r="D142" s="189" t="s">
        <v>75</v>
      </c>
      <c r="E142" s="201" t="s">
        <v>610</v>
      </c>
      <c r="F142" s="201" t="s">
        <v>611</v>
      </c>
      <c r="G142" s="188"/>
      <c r="H142" s="188"/>
      <c r="I142" s="191"/>
      <c r="J142" s="202">
        <f>BK142</f>
        <v>0</v>
      </c>
      <c r="K142" s="188"/>
      <c r="L142" s="193"/>
      <c r="M142" s="194"/>
      <c r="N142" s="195"/>
      <c r="O142" s="195"/>
      <c r="P142" s="196">
        <f>SUM(P143:P144)</f>
        <v>0</v>
      </c>
      <c r="Q142" s="195"/>
      <c r="R142" s="196">
        <f>SUM(R143:R144)</f>
        <v>0</v>
      </c>
      <c r="S142" s="195"/>
      <c r="T142" s="197">
        <f>SUM(T143:T144)</f>
        <v>0</v>
      </c>
      <c r="AR142" s="198" t="s">
        <v>165</v>
      </c>
      <c r="AT142" s="199" t="s">
        <v>75</v>
      </c>
      <c r="AU142" s="199" t="s">
        <v>84</v>
      </c>
      <c r="AY142" s="198" t="s">
        <v>134</v>
      </c>
      <c r="BK142" s="200">
        <f>SUM(BK143:BK144)</f>
        <v>0</v>
      </c>
    </row>
    <row r="143" spans="1:65" s="2" customFormat="1" ht="16.5" customHeight="1">
      <c r="A143" s="34"/>
      <c r="B143" s="35"/>
      <c r="C143" s="203" t="s">
        <v>165</v>
      </c>
      <c r="D143" s="203" t="s">
        <v>136</v>
      </c>
      <c r="E143" s="204" t="s">
        <v>612</v>
      </c>
      <c r="F143" s="205" t="s">
        <v>613</v>
      </c>
      <c r="G143" s="206" t="s">
        <v>598</v>
      </c>
      <c r="H143" s="207">
        <v>1</v>
      </c>
      <c r="I143" s="208"/>
      <c r="J143" s="209">
        <f>ROUND(I143*H143,2)</f>
        <v>0</v>
      </c>
      <c r="K143" s="205" t="s">
        <v>140</v>
      </c>
      <c r="L143" s="39"/>
      <c r="M143" s="210" t="s">
        <v>1</v>
      </c>
      <c r="N143" s="211" t="s">
        <v>41</v>
      </c>
      <c r="O143" s="71"/>
      <c r="P143" s="212">
        <f>O143*H143</f>
        <v>0</v>
      </c>
      <c r="Q143" s="212">
        <v>0</v>
      </c>
      <c r="R143" s="212">
        <f>Q143*H143</f>
        <v>0</v>
      </c>
      <c r="S143" s="212">
        <v>0</v>
      </c>
      <c r="T143" s="213">
        <f>S143*H143</f>
        <v>0</v>
      </c>
      <c r="U143" s="34"/>
      <c r="V143" s="34"/>
      <c r="W143" s="34"/>
      <c r="X143" s="34"/>
      <c r="Y143" s="34"/>
      <c r="Z143" s="34"/>
      <c r="AA143" s="34"/>
      <c r="AB143" s="34"/>
      <c r="AC143" s="34"/>
      <c r="AD143" s="34"/>
      <c r="AE143" s="34"/>
      <c r="AR143" s="214" t="s">
        <v>141</v>
      </c>
      <c r="AT143" s="214" t="s">
        <v>136</v>
      </c>
      <c r="AU143" s="214" t="s">
        <v>86</v>
      </c>
      <c r="AY143" s="17" t="s">
        <v>134</v>
      </c>
      <c r="BE143" s="215">
        <f>IF(N143="základní",J143,0)</f>
        <v>0</v>
      </c>
      <c r="BF143" s="215">
        <f>IF(N143="snížená",J143,0)</f>
        <v>0</v>
      </c>
      <c r="BG143" s="215">
        <f>IF(N143="zákl. přenesená",J143,0)</f>
        <v>0</v>
      </c>
      <c r="BH143" s="215">
        <f>IF(N143="sníž. přenesená",J143,0)</f>
        <v>0</v>
      </c>
      <c r="BI143" s="215">
        <f>IF(N143="nulová",J143,0)</f>
        <v>0</v>
      </c>
      <c r="BJ143" s="17" t="s">
        <v>84</v>
      </c>
      <c r="BK143" s="215">
        <f>ROUND(I143*H143,2)</f>
        <v>0</v>
      </c>
      <c r="BL143" s="17" t="s">
        <v>141</v>
      </c>
      <c r="BM143" s="214" t="s">
        <v>614</v>
      </c>
    </row>
    <row r="144" spans="1:65" s="2" customFormat="1" ht="11.25">
      <c r="A144" s="34"/>
      <c r="B144" s="35"/>
      <c r="C144" s="36"/>
      <c r="D144" s="216" t="s">
        <v>143</v>
      </c>
      <c r="E144" s="36"/>
      <c r="F144" s="217" t="s">
        <v>613</v>
      </c>
      <c r="G144" s="36"/>
      <c r="H144" s="36"/>
      <c r="I144" s="115"/>
      <c r="J144" s="36"/>
      <c r="K144" s="36"/>
      <c r="L144" s="39"/>
      <c r="M144" s="263"/>
      <c r="N144" s="264"/>
      <c r="O144" s="265"/>
      <c r="P144" s="265"/>
      <c r="Q144" s="265"/>
      <c r="R144" s="265"/>
      <c r="S144" s="265"/>
      <c r="T144" s="266"/>
      <c r="U144" s="34"/>
      <c r="V144" s="34"/>
      <c r="W144" s="34"/>
      <c r="X144" s="34"/>
      <c r="Y144" s="34"/>
      <c r="Z144" s="34"/>
      <c r="AA144" s="34"/>
      <c r="AB144" s="34"/>
      <c r="AC144" s="34"/>
      <c r="AD144" s="34"/>
      <c r="AE144" s="34"/>
      <c r="AT144" s="17" t="s">
        <v>143</v>
      </c>
      <c r="AU144" s="17" t="s">
        <v>86</v>
      </c>
    </row>
    <row r="145" spans="1:31" s="2" customFormat="1" ht="6.95" customHeight="1">
      <c r="A145" s="34"/>
      <c r="B145" s="54"/>
      <c r="C145" s="55"/>
      <c r="D145" s="55"/>
      <c r="E145" s="55"/>
      <c r="F145" s="55"/>
      <c r="G145" s="55"/>
      <c r="H145" s="55"/>
      <c r="I145" s="152"/>
      <c r="J145" s="55"/>
      <c r="K145" s="55"/>
      <c r="L145" s="39"/>
      <c r="M145" s="34"/>
      <c r="O145" s="34"/>
      <c r="P145" s="34"/>
      <c r="Q145" s="34"/>
      <c r="R145" s="34"/>
      <c r="S145" s="34"/>
      <c r="T145" s="34"/>
      <c r="U145" s="34"/>
      <c r="V145" s="34"/>
      <c r="W145" s="34"/>
      <c r="X145" s="34"/>
      <c r="Y145" s="34"/>
      <c r="Z145" s="34"/>
      <c r="AA145" s="34"/>
      <c r="AB145" s="34"/>
      <c r="AC145" s="34"/>
      <c r="AD145" s="34"/>
      <c r="AE145" s="34"/>
    </row>
  </sheetData>
  <sheetProtection algorithmName="SHA-512" hashValue="PTqX04xAV8ZTMAnZEqvKMD10QKHhhWVbhAy1tsMXWdKdtzwYV6+zUKauTyY4sr+hclkyuZz++tC6VvBsHb4eJQ==" saltValue="GiR/Zw3Uj+yesLmHAe/kkXq4xB+8RUmloJL3g7897IqXtq17F64IvE9YSSUSczHpreC+fvZwtQoM8mXbgclq1g==" spinCount="100000" sheet="1" objects="1" scenarios="1" formatColumns="0" formatRows="0" autoFilter="0"/>
  <autoFilter ref="C121:K144"/>
  <mergeCells count="9">
    <mergeCell ref="E87:H87"/>
    <mergeCell ref="E112:H112"/>
    <mergeCell ref="E114:H114"/>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6</vt:i4>
      </vt:variant>
      <vt:variant>
        <vt:lpstr>Pojmenované oblasti</vt:lpstr>
      </vt:variant>
      <vt:variant>
        <vt:i4>12</vt:i4>
      </vt:variant>
    </vt:vector>
  </HeadingPairs>
  <TitlesOfParts>
    <vt:vector size="18" baseType="lpstr">
      <vt:lpstr>Rekapitulace stavby</vt:lpstr>
      <vt:lpstr>01 - ASŘ</vt:lpstr>
      <vt:lpstr>02 - VZT a klimatizace</vt:lpstr>
      <vt:lpstr>03 - ZTI</vt:lpstr>
      <vt:lpstr>04 - Silnoproudé rozvody</vt:lpstr>
      <vt:lpstr>05 - VRN</vt:lpstr>
      <vt:lpstr>'01 - ASŘ'!Názvy_tisku</vt:lpstr>
      <vt:lpstr>'02 - VZT a klimatizace'!Názvy_tisku</vt:lpstr>
      <vt:lpstr>'03 - ZTI'!Názvy_tisku</vt:lpstr>
      <vt:lpstr>'04 - Silnoproudé rozvody'!Názvy_tisku</vt:lpstr>
      <vt:lpstr>'05 - VRN'!Názvy_tisku</vt:lpstr>
      <vt:lpstr>'Rekapitulace stavby'!Názvy_tisku</vt:lpstr>
      <vt:lpstr>'01 - ASŘ'!Oblast_tisku</vt:lpstr>
      <vt:lpstr>'02 - VZT a klimatizace'!Oblast_tisku</vt:lpstr>
      <vt:lpstr>'03 - ZTI'!Oblast_tisku</vt:lpstr>
      <vt:lpstr>'04 - Silnoproudé rozvody'!Oblast_tisku</vt:lpstr>
      <vt:lpstr>'05 - VRN'!Oblast_tisku</vt:lpstr>
      <vt:lpstr>'Rekapitulace stavby'!Oblast_tisku</vt:lpstr>
    </vt:vector>
  </TitlesOfParts>
  <Company>PROJEKCE ŠULÁK</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Marek Šulák</dc:creator>
  <cp:lastModifiedBy>Sulak</cp:lastModifiedBy>
  <dcterms:created xsi:type="dcterms:W3CDTF">2020-06-24T04:10:00Z</dcterms:created>
  <dcterms:modified xsi:type="dcterms:W3CDTF">2020-06-24T07:49:50Z</dcterms:modified>
</cp:coreProperties>
</file>